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15" windowWidth="12120" windowHeight="8940" tabRatio="881" activeTab="16"/>
  </bookViews>
  <sheets>
    <sheet name="Deckblatt" sheetId="1" r:id="rId1"/>
    <sheet name="Grp.A" sheetId="2" r:id="rId2"/>
    <sheet name="Grp.B" sheetId="3" r:id="rId3"/>
    <sheet name="Grp.C" sheetId="4" r:id="rId4"/>
    <sheet name="Grp.D" sheetId="5" r:id="rId5"/>
    <sheet name="Grp.E" sheetId="6" r:id="rId6"/>
    <sheet name="Grp. F" sheetId="7" r:id="rId7"/>
    <sheet name="Grp. G" sheetId="8" r:id="rId8"/>
    <sheet name="Grp.3" sheetId="9" r:id="rId9"/>
    <sheet name="Grp.1" sheetId="10" r:id="rId10"/>
    <sheet name="Grp.2" sheetId="11" r:id="rId11"/>
    <sheet name="Grp.4" sheetId="12" r:id="rId12"/>
    <sheet name="Grp.5" sheetId="13" r:id="rId13"/>
    <sheet name="Achtelfinale 1-16" sheetId="14" r:id="rId14"/>
    <sheet name="Viertelfinale" sheetId="15" r:id="rId15"/>
    <sheet name="Halbfinale" sheetId="16" r:id="rId16"/>
    <sheet name="Endspiele " sheetId="17" r:id="rId17"/>
  </sheets>
  <definedNames>
    <definedName name="_xlnm.Print_Area" localSheetId="13">'Achtelfinale 1-16'!$A$1:$BD$44</definedName>
    <definedName name="_xlnm.Print_Area" localSheetId="16">'Endspiele '!$A$1:$BD$20</definedName>
    <definedName name="_xlnm.Print_Area" localSheetId="6">'Grp. F'!$A$1:$BD$48</definedName>
    <definedName name="_xlnm.Print_Area" localSheetId="7">'Grp. G'!$A$1:$BD$48</definedName>
    <definedName name="_xlnm.Print_Area" localSheetId="9">'Grp.1'!$A$1:$BD$52</definedName>
    <definedName name="_xlnm.Print_Area" localSheetId="10">'Grp.2'!$A$1:$BD$52</definedName>
    <definedName name="_xlnm.Print_Area" localSheetId="8">'Grp.3'!$A$1:$BD$52</definedName>
    <definedName name="_xlnm.Print_Area" localSheetId="11">'Grp.4'!$A$1:$BD$52</definedName>
    <definedName name="_xlnm.Print_Area" localSheetId="12">'Grp.5'!$A$1:$BD$52</definedName>
    <definedName name="_xlnm.Print_Area" localSheetId="1">'Grp.A'!$A$1:$BD$54</definedName>
    <definedName name="_xlnm.Print_Area" localSheetId="2">'Grp.B'!$A$1:$BD$54</definedName>
    <definedName name="_xlnm.Print_Area" localSheetId="3">'Grp.C'!$A$1:$BD$54</definedName>
    <definedName name="_xlnm.Print_Area" localSheetId="4">'Grp.D'!$A$1:$BD$54</definedName>
    <definedName name="_xlnm.Print_Area" localSheetId="5">'Grp.E'!$A$1:$BD$54</definedName>
    <definedName name="_xlnm.Print_Area" localSheetId="15">'Halbfinale'!$A$1:$BD$20</definedName>
    <definedName name="_xlnm.Print_Area" localSheetId="14">'Viertelfinale'!$A$1:$BD$28</definedName>
    <definedName name="TABLE" localSheetId="0">'Deckblatt'!$BA$4:$BA$4</definedName>
    <definedName name="TABLE_2" localSheetId="0">'Deckblatt'!$BA$4:$BA$4</definedName>
  </definedNames>
  <calcPr fullCalcOnLoad="1"/>
</workbook>
</file>

<file path=xl/sharedStrings.xml><?xml version="1.0" encoding="utf-8"?>
<sst xmlns="http://schemas.openxmlformats.org/spreadsheetml/2006/main" count="1395" uniqueCount="201">
  <si>
    <t>1.</t>
  </si>
  <si>
    <t>2.</t>
  </si>
  <si>
    <t>3.</t>
  </si>
  <si>
    <t>4.</t>
  </si>
  <si>
    <t>5.</t>
  </si>
  <si>
    <t>Nr.</t>
  </si>
  <si>
    <t>Platz</t>
  </si>
  <si>
    <t>Beginn</t>
  </si>
  <si>
    <t>Spielpaarung</t>
  </si>
  <si>
    <t>Ergebnis</t>
  </si>
  <si>
    <t>Punkte</t>
  </si>
  <si>
    <t>-</t>
  </si>
  <si>
    <t>:</t>
  </si>
  <si>
    <t>Pkt.</t>
  </si>
  <si>
    <t>Tore</t>
  </si>
  <si>
    <t>Diff.</t>
  </si>
  <si>
    <t>Mannschaft</t>
  </si>
  <si>
    <t>Sp.</t>
  </si>
  <si>
    <t>Spielzeit:</t>
  </si>
  <si>
    <t>Minuten</t>
  </si>
  <si>
    <t>x</t>
  </si>
  <si>
    <t xml:space="preserve">Pause: </t>
  </si>
  <si>
    <t>Anz. der Spielfelder:</t>
  </si>
  <si>
    <t>II. Abschlußtabelle</t>
  </si>
  <si>
    <t>6.</t>
  </si>
  <si>
    <t>1. Viertelfinale</t>
  </si>
  <si>
    <t>2. Viertelfinale</t>
  </si>
  <si>
    <t>3. Viertelfinale</t>
  </si>
  <si>
    <t>4. Viertelfinale</t>
  </si>
  <si>
    <t>Sieger 1. Viertelfinale</t>
  </si>
  <si>
    <t>Sieger 2. Viertelfinale</t>
  </si>
  <si>
    <t>Sieger 3. Viertelfinale</t>
  </si>
  <si>
    <t>Sieger 4. Viertelfinale</t>
  </si>
  <si>
    <t>1. Halbfinale</t>
  </si>
  <si>
    <t>2. Halbfinale</t>
  </si>
  <si>
    <t>Spielplan Halbfinale</t>
  </si>
  <si>
    <t>Verlierer 1. Halbfinale</t>
  </si>
  <si>
    <t>Verlierer 2. Halbfinale</t>
  </si>
  <si>
    <t>Sieger 1. Halbfinale</t>
  </si>
  <si>
    <t>Sieger 2. Halbfinale</t>
  </si>
  <si>
    <t>Gruppe A</t>
  </si>
  <si>
    <t>Gruppe B</t>
  </si>
  <si>
    <t>Gruppe C</t>
  </si>
  <si>
    <t>Gruppe D</t>
  </si>
  <si>
    <t>Gruppe E</t>
  </si>
  <si>
    <t>Gruppe F</t>
  </si>
  <si>
    <t>Spielplan Endspiele</t>
  </si>
  <si>
    <t>Halbfinale Platz 5 - 8</t>
  </si>
  <si>
    <t>Halbfinale Platz 1 - 4</t>
  </si>
  <si>
    <t>Verlierer 1. Viertelfinale</t>
  </si>
  <si>
    <t>Verlierer 2. Viertelfinale</t>
  </si>
  <si>
    <t>Verlierer 3. Viertelfinale</t>
  </si>
  <si>
    <t>Verlierer 4. Viertelfinale</t>
  </si>
  <si>
    <t>3. Halbfinale</t>
  </si>
  <si>
    <t>4. Halbfinale</t>
  </si>
  <si>
    <t>Verlierer 3. Halbfinale</t>
  </si>
  <si>
    <t>Verlierer 4. Halbfinale</t>
  </si>
  <si>
    <t>Sieger 3. Halbfinale</t>
  </si>
  <si>
    <t>Sieger 4. Halbfinale</t>
  </si>
  <si>
    <t>MSV Duisburg</t>
  </si>
  <si>
    <t>Fortuna Düsseldorf</t>
  </si>
  <si>
    <t>Spielplan Viertelfinale um Platz 1-8</t>
  </si>
  <si>
    <t>Gruppe G</t>
  </si>
  <si>
    <t>Hertha BSC Berlin</t>
  </si>
  <si>
    <t>FC Zenit St. Petersburg (RU)</t>
  </si>
  <si>
    <t>1. FC Kaiserslautern</t>
  </si>
  <si>
    <t>Hertha Zehlendorf</t>
  </si>
  <si>
    <t>FC Honka (FI)</t>
  </si>
  <si>
    <t>ACS Tampa Brasov (RO)</t>
  </si>
  <si>
    <t>ENDSPIEL (Spielzeit: 2 x 8 Minuten)</t>
  </si>
  <si>
    <r>
      <t>Bei Remis erfolgt ein sofortiges 9m-Schießen auf</t>
    </r>
    <r>
      <rPr>
        <b/>
        <u val="single"/>
        <sz val="10"/>
        <rFont val="Arial"/>
        <family val="2"/>
      </rPr>
      <t xml:space="preserve"> Spielfeld 2</t>
    </r>
  </si>
  <si>
    <r>
      <t xml:space="preserve">Bei Remis erfolgt ein sofortiges 9m-Schießen auf </t>
    </r>
    <r>
      <rPr>
        <b/>
        <u val="single"/>
        <sz val="10"/>
        <rFont val="Arial"/>
        <family val="2"/>
      </rPr>
      <t>Spielfeld 2</t>
    </r>
  </si>
  <si>
    <t>Endrunde um die Plätze 1 - 30</t>
  </si>
  <si>
    <t>Hamburger SV</t>
  </si>
  <si>
    <t>DSC Arminia Bielefeld</t>
  </si>
  <si>
    <t>ATC Hengelo (NL)</t>
  </si>
  <si>
    <t>PSV Eindhoven (NL)</t>
  </si>
  <si>
    <t>FSV Frankfurt</t>
  </si>
  <si>
    <t>VfL Bochum</t>
  </si>
  <si>
    <t>1. FC Mönchengladbach</t>
  </si>
  <si>
    <t>Jugendfussballakademie Düsseldorf</t>
  </si>
  <si>
    <t>SG Unterrath</t>
  </si>
  <si>
    <t>SG Kaarst</t>
  </si>
  <si>
    <t>NEC Nijmegen (NL)</t>
  </si>
  <si>
    <t>First Vienna Wien (AU)</t>
  </si>
  <si>
    <t>FC Skanderborg (DK)</t>
  </si>
  <si>
    <t>Aarhus GF (DK)</t>
  </si>
  <si>
    <t>1. FC Köln</t>
  </si>
  <si>
    <t>DjK/VfL Giesenkirchen</t>
  </si>
  <si>
    <t>SG Orken Noithausen</t>
  </si>
  <si>
    <t>KSV Baunatal</t>
  </si>
  <si>
    <t>FSV Bissingen</t>
  </si>
  <si>
    <t>SKV Mörfelden</t>
  </si>
  <si>
    <t>SpVgg Satteldorf</t>
  </si>
  <si>
    <t>Niendorfer TSV</t>
  </si>
  <si>
    <t>Olympia Kassel</t>
  </si>
  <si>
    <t>SV Zimmern</t>
  </si>
  <si>
    <t>Vorrunde Gruppe A - E</t>
  </si>
  <si>
    <t>Vorrunde Gruppe F - G</t>
  </si>
  <si>
    <t>I. Spielplan (Spielzeit: 1 x 14 Minuten)</t>
  </si>
  <si>
    <t>I.  Spielplan (Spielzeit: 1 x 14 Minuten)</t>
  </si>
  <si>
    <t>Spielplan Achtelfinale</t>
  </si>
  <si>
    <t>Hauptrunde um die Plätze 1 - 16</t>
  </si>
  <si>
    <t>(Spielzeit: 1 x 14 Minuten)</t>
  </si>
  <si>
    <t>1. Achtelfinale</t>
  </si>
  <si>
    <t>2. Achtelfinale</t>
  </si>
  <si>
    <t>3. Achtelfinale</t>
  </si>
  <si>
    <t>4. Achtelfinale</t>
  </si>
  <si>
    <t>5. Achtelfinale</t>
  </si>
  <si>
    <t>6. Achtelfinale</t>
  </si>
  <si>
    <t>7. Achtelfinale</t>
  </si>
  <si>
    <t>8. Achtelfinale</t>
  </si>
  <si>
    <t>MSK Zilina (SK)</t>
  </si>
  <si>
    <t>Türkiyemspor Berlin</t>
  </si>
  <si>
    <t>Bohemians 1905 Prag (CZ)</t>
  </si>
  <si>
    <t>FC Schalke 04</t>
  </si>
  <si>
    <t>FSV Zwickau</t>
  </si>
  <si>
    <t>1. SC Znojmo (CZ)</t>
  </si>
  <si>
    <t>SV Rheydt 08</t>
  </si>
  <si>
    <t>7.</t>
  </si>
  <si>
    <t>III. Abschlußtabelle</t>
  </si>
  <si>
    <t>Mannschaften</t>
  </si>
  <si>
    <t>II. Spielplan (Spielzeit: 1 x 14 Minuten)</t>
  </si>
  <si>
    <t>Garather SV I</t>
  </si>
  <si>
    <t>Garather SV II</t>
  </si>
  <si>
    <t>Gruppe 5</t>
  </si>
  <si>
    <t>Gruppe 4</t>
  </si>
  <si>
    <t>Gruppe 3</t>
  </si>
  <si>
    <t>Gruppe 2</t>
  </si>
  <si>
    <t>Gruppe 1</t>
  </si>
  <si>
    <t>Spielplan Gruppe 1</t>
  </si>
  <si>
    <t>Spielplan Gruppe 2</t>
  </si>
  <si>
    <t>Spielplan Gruppe 3</t>
  </si>
  <si>
    <t>Spielplan Gruppe 4</t>
  </si>
  <si>
    <t>Spielplan Gruppe 5</t>
  </si>
  <si>
    <t>TAG</t>
  </si>
  <si>
    <t>SA</t>
  </si>
  <si>
    <t>Sieger 1. Achtelfinale</t>
  </si>
  <si>
    <t>Sieger 2. Achtelfinale</t>
  </si>
  <si>
    <t>Sieger 3. Achtelfinale</t>
  </si>
  <si>
    <t>Sieger 4. Achtelfinale</t>
  </si>
  <si>
    <t>Sieger 5. Achtelfinale</t>
  </si>
  <si>
    <t>Sieger 6. Achtelfinale</t>
  </si>
  <si>
    <t>Sieger 7. Achtelfinale</t>
  </si>
  <si>
    <t>Sieger 8. Achtelfinale</t>
  </si>
  <si>
    <t>Viertelfinale (Spielzeit: 1 x 14 Minuten)</t>
  </si>
  <si>
    <t>sofortiges 9m-Schießen um Platz 7</t>
  </si>
  <si>
    <t xml:space="preserve">Bei Remis erfolgt ein sofortiges 9m-Schießen </t>
  </si>
  <si>
    <t>Spiel um Platz 3 (Spielzeit: 2 x 8 Minuten)</t>
  </si>
  <si>
    <t>SO</t>
  </si>
  <si>
    <t>sofortiges 9m-Schießen um Platz 5</t>
  </si>
  <si>
    <t>Bester Gruppen 4.</t>
  </si>
  <si>
    <t>1. Gruppe 1</t>
  </si>
  <si>
    <t>2. Gruppe 3</t>
  </si>
  <si>
    <t>2. Gruppe 2</t>
  </si>
  <si>
    <t>1. Gruppe 3</t>
  </si>
  <si>
    <t>3. Gruppe 2</t>
  </si>
  <si>
    <t>1. Gruppe 5</t>
  </si>
  <si>
    <t>1. Gruppe 2</t>
  </si>
  <si>
    <t>3. Gruppe 3</t>
  </si>
  <si>
    <t>3. Gruppe 5</t>
  </si>
  <si>
    <t>3. Gruppe 4</t>
  </si>
  <si>
    <t>3. Gruppe 1</t>
  </si>
  <si>
    <t>2. Gruppe 1</t>
  </si>
  <si>
    <t>2. Gruppe 5</t>
  </si>
  <si>
    <t>2. Gruppe 4</t>
  </si>
  <si>
    <t>Wuppertaler SV</t>
  </si>
  <si>
    <t>Adresse: Garather SV, Koblenzer Str. 133, 40595 Düsseldorf</t>
  </si>
  <si>
    <t>Adresse: SV Rheydt 08, Schlossstr. 330, 41238 M'gladbach</t>
  </si>
  <si>
    <t>am 18./19. Mai 2013</t>
  </si>
  <si>
    <t>präsentiert von www.ptsports.de</t>
  </si>
  <si>
    <t>Rot=Essen frei</t>
  </si>
  <si>
    <t>Blau=Essen bestellt SA+SO</t>
  </si>
  <si>
    <t>Grün=Essen bestellt SO</t>
  </si>
  <si>
    <t>BV 04 Düsseldorf</t>
  </si>
  <si>
    <t>TURA Duisburg</t>
  </si>
  <si>
    <t>Eintracht Dortmund</t>
  </si>
  <si>
    <t>Eintracht Dortmund  7.Garather SV I</t>
  </si>
  <si>
    <t>TURA Duisburg  7.Garather SV II</t>
  </si>
  <si>
    <t>FC Honka</t>
  </si>
  <si>
    <t>Schalke 04</t>
  </si>
  <si>
    <t>Bohemians 1905 Prag</t>
  </si>
  <si>
    <t>Aarhus GF</t>
  </si>
  <si>
    <t>Satteldorf</t>
  </si>
  <si>
    <t>First Vienna Wien</t>
  </si>
  <si>
    <t>Bissingen</t>
  </si>
  <si>
    <t>Zenit St. Petersburg</t>
  </si>
  <si>
    <t xml:space="preserve">ACS Tampa Brasov </t>
  </si>
  <si>
    <t xml:space="preserve">FSV Frankfurt </t>
  </si>
  <si>
    <t>NEC Nijmwegen</t>
  </si>
  <si>
    <t>kommen nach Garatth</t>
  </si>
  <si>
    <t>TURA 88 Duisburg</t>
  </si>
  <si>
    <t>Garather SV 1</t>
  </si>
  <si>
    <t>PSV Eindhoven</t>
  </si>
  <si>
    <t xml:space="preserve"> Fortuna Düsseldorf</t>
  </si>
  <si>
    <t>Tampa Brasov</t>
  </si>
  <si>
    <t>HSV</t>
  </si>
  <si>
    <t>Armina Bielefeld</t>
  </si>
  <si>
    <t>Hertha BSC</t>
  </si>
  <si>
    <t>Arminia Bielefeld</t>
  </si>
  <si>
    <t>PSV Einhoven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</si>
</sst>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_ ;\-0\ "/>
    <numFmt numFmtId="183" formatCode="[$-F800]dddd\,\ mmmm\ dd\,\ yyyy"/>
  </numFmts>
  <fonts count="70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22"/>
      <name val="Comic Sans MS"/>
      <family val="4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22"/>
      <name val="Comic Sans MS"/>
      <family val="4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sz val="26"/>
      <name val="Comic Sans MS"/>
      <family val="4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10"/>
      <color indexed="40"/>
      <name val="Arial"/>
      <family val="2"/>
    </font>
    <font>
      <sz val="10"/>
      <color indexed="50"/>
      <name val="Arial"/>
      <family val="2"/>
    </font>
    <font>
      <sz val="12"/>
      <color indexed="30"/>
      <name val="Arial"/>
      <family val="2"/>
    </font>
    <font>
      <sz val="12"/>
      <color indexed="50"/>
      <name val="Arial"/>
      <family val="2"/>
    </font>
    <font>
      <sz val="12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6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Border="1" applyAlignment="1" applyProtection="1">
      <alignment horizontal="centerContinuous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readingOrder="2"/>
    </xf>
    <xf numFmtId="0" fontId="21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4" fontId="8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13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4" fillId="0" borderId="15" xfId="0" applyFont="1" applyBorder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0" fillId="0" borderId="0" xfId="53" applyFont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12" fillId="0" borderId="0" xfId="53" applyFont="1">
      <alignment/>
      <protection/>
    </xf>
    <xf numFmtId="0" fontId="14" fillId="0" borderId="0" xfId="53" applyFont="1" applyFill="1" applyBorder="1">
      <alignment/>
      <protection/>
    </xf>
    <xf numFmtId="0" fontId="14" fillId="0" borderId="0" xfId="53" applyFont="1" applyFill="1">
      <alignment/>
      <protection/>
    </xf>
    <xf numFmtId="0" fontId="8" fillId="0" borderId="0" xfId="53" applyFont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4" fillId="0" borderId="0" xfId="53" applyFont="1" applyAlignment="1">
      <alignment vertical="center"/>
      <protection/>
    </xf>
    <xf numFmtId="0" fontId="21" fillId="0" borderId="0" xfId="53" applyFont="1" applyFill="1" applyBorder="1" applyAlignment="1">
      <alignment horizontal="left" vertical="center" readingOrder="2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4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3" applyFont="1" applyAlignment="1">
      <alignment horizontal="center" vertical="center"/>
      <protection/>
    </xf>
    <xf numFmtId="0" fontId="0" fillId="0" borderId="0" xfId="53" applyAlignme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/>
      <protection/>
    </xf>
    <xf numFmtId="0" fontId="6" fillId="0" borderId="0" xfId="53" applyFont="1" applyFill="1" applyAlignment="1">
      <alignment/>
      <protection/>
    </xf>
    <xf numFmtId="0" fontId="17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8" fillId="0" borderId="0" xfId="53" applyFont="1" applyAlignment="1">
      <alignment horizontal="center" vertical="center"/>
      <protection/>
    </xf>
    <xf numFmtId="0" fontId="9" fillId="0" borderId="0" xfId="53" applyFont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Alignment="1">
      <alignment/>
      <protection/>
    </xf>
    <xf numFmtId="0" fontId="18" fillId="0" borderId="0" xfId="53" applyFont="1" applyAlignment="1">
      <alignment/>
      <protection/>
    </xf>
    <xf numFmtId="0" fontId="8" fillId="0" borderId="0" xfId="53" applyFont="1" applyAlignment="1">
      <alignment/>
      <protection/>
    </xf>
    <xf numFmtId="0" fontId="15" fillId="0" borderId="0" xfId="53" applyFont="1">
      <alignment/>
      <protection/>
    </xf>
    <xf numFmtId="0" fontId="0" fillId="0" borderId="0" xfId="53" applyBorder="1">
      <alignment/>
      <protection/>
    </xf>
    <xf numFmtId="0" fontId="20" fillId="0" borderId="0" xfId="53" applyFont="1" applyFill="1" applyBorder="1" applyAlignment="1" applyProtection="1">
      <alignment horizontal="centerContinuous"/>
      <protection hidden="1"/>
    </xf>
    <xf numFmtId="0" fontId="4" fillId="0" borderId="0" xfId="53" applyFont="1" applyFill="1" applyBorder="1" applyAlignment="1" applyProtection="1">
      <alignment horizontal="centerContinuous"/>
      <protection hidden="1"/>
    </xf>
    <xf numFmtId="0" fontId="15" fillId="0" borderId="0" xfId="53" applyFont="1" applyAlignment="1">
      <alignment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20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28" fillId="0" borderId="0" xfId="53" applyFont="1">
      <alignment/>
      <protection/>
    </xf>
    <xf numFmtId="0" fontId="18" fillId="0" borderId="0" xfId="53" applyFont="1">
      <alignment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0" fontId="7" fillId="0" borderId="0" xfId="0" applyNumberFormat="1" applyFont="1" applyBorder="1" applyAlignment="1">
      <alignment horizontal="center"/>
    </xf>
    <xf numFmtId="45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13" fillId="0" borderId="17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20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left" vertical="center" shrinkToFi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>
      <alignment/>
      <protection/>
    </xf>
    <xf numFmtId="0" fontId="13" fillId="0" borderId="17" xfId="53" applyFont="1" applyBorder="1" applyAlignment="1">
      <alignment horizontal="center" vertical="center"/>
      <protection/>
    </xf>
    <xf numFmtId="0" fontId="13" fillId="0" borderId="18" xfId="53" applyFont="1" applyBorder="1" applyAlignment="1">
      <alignment horizontal="center" vertical="center"/>
      <protection/>
    </xf>
    <xf numFmtId="0" fontId="13" fillId="0" borderId="21" xfId="53" applyFont="1" applyBorder="1" applyAlignment="1">
      <alignment horizontal="center" vertical="center"/>
      <protection/>
    </xf>
    <xf numFmtId="0" fontId="13" fillId="35" borderId="13" xfId="53" applyFont="1" applyFill="1" applyBorder="1" applyAlignment="1">
      <alignment horizontal="center" vertical="center"/>
      <protection/>
    </xf>
    <xf numFmtId="0" fontId="13" fillId="36" borderId="13" xfId="53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5" fontId="13" fillId="0" borderId="0" xfId="0" applyNumberFormat="1" applyFont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0" fontId="7" fillId="34" borderId="2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49" fontId="18" fillId="0" borderId="26" xfId="0" applyNumberFormat="1" applyFont="1" applyBorder="1" applyAlignment="1">
      <alignment horizontal="left" vertical="center" shrinkToFit="1"/>
    </xf>
    <xf numFmtId="49" fontId="33" fillId="0" borderId="0" xfId="0" applyNumberFormat="1" applyFont="1" applyFill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shrinkToFit="1"/>
    </xf>
    <xf numFmtId="49" fontId="1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left" vertical="center" shrinkToFit="1"/>
    </xf>
    <xf numFmtId="49" fontId="35" fillId="0" borderId="0" xfId="0" applyNumberFormat="1" applyFont="1" applyFill="1" applyBorder="1" applyAlignment="1">
      <alignment horizontal="left" vertical="center" shrinkToFit="1"/>
    </xf>
    <xf numFmtId="0" fontId="7" fillId="33" borderId="2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49" fontId="34" fillId="0" borderId="0" xfId="0" applyNumberFormat="1" applyFont="1" applyBorder="1" applyAlignment="1">
      <alignment horizontal="left" vertical="center" shrinkToFit="1"/>
    </xf>
    <xf numFmtId="0" fontId="7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33" borderId="14" xfId="0" applyFont="1" applyFill="1" applyBorder="1" applyAlignment="1">
      <alignment horizontal="center"/>
    </xf>
    <xf numFmtId="174" fontId="8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35" fillId="0" borderId="15" xfId="0" applyNumberFormat="1" applyFont="1" applyBorder="1" applyAlignment="1">
      <alignment horizontal="left" vertical="center" shrinkToFit="1"/>
    </xf>
    <xf numFmtId="0" fontId="7" fillId="35" borderId="0" xfId="53" applyFont="1" applyFill="1" applyBorder="1" applyAlignment="1">
      <alignment horizontal="left" vertical="top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8" fillId="0" borderId="26" xfId="0" applyNumberFormat="1" applyFont="1" applyBorder="1" applyAlignment="1">
      <alignment horizontal="left" shrinkToFit="1"/>
    </xf>
    <xf numFmtId="0" fontId="8" fillId="0" borderId="26" xfId="0" applyNumberFormat="1" applyFont="1" applyBorder="1" applyAlignment="1">
      <alignment horizontal="left" shrinkToFit="1"/>
    </xf>
    <xf numFmtId="0" fontId="8" fillId="0" borderId="29" xfId="0" applyNumberFormat="1" applyFont="1" applyBorder="1" applyAlignment="1">
      <alignment horizontal="left" shrinkToFi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left" shrinkToFit="1"/>
    </xf>
    <xf numFmtId="49" fontId="8" fillId="0" borderId="28" xfId="0" applyNumberFormat="1" applyFont="1" applyBorder="1" applyAlignment="1">
      <alignment horizontal="left" shrinkToFit="1"/>
    </xf>
    <xf numFmtId="49" fontId="8" fillId="0" borderId="0" xfId="0" applyNumberFormat="1" applyFont="1" applyBorder="1" applyAlignment="1">
      <alignment horizontal="left" shrinkToFit="1"/>
    </xf>
    <xf numFmtId="0" fontId="8" fillId="0" borderId="0" xfId="0" applyNumberFormat="1" applyFont="1" applyBorder="1" applyAlignment="1">
      <alignment horizontal="left" shrinkToFit="1"/>
    </xf>
    <xf numFmtId="0" fontId="8" fillId="0" borderId="25" xfId="0" applyNumberFormat="1" applyFont="1" applyBorder="1" applyAlignment="1">
      <alignment horizontal="left" shrinkToFit="1"/>
    </xf>
    <xf numFmtId="0" fontId="8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38" borderId="24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12" fillId="33" borderId="4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3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176" fontId="8" fillId="0" borderId="3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176" fontId="8" fillId="0" borderId="38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left" shrinkToFit="1"/>
    </xf>
    <xf numFmtId="0" fontId="8" fillId="0" borderId="28" xfId="0" applyNumberFormat="1" applyFont="1" applyBorder="1" applyAlignment="1">
      <alignment horizontal="left" shrinkToFit="1"/>
    </xf>
    <xf numFmtId="20" fontId="13" fillId="38" borderId="24" xfId="0" applyNumberFormat="1" applyFont="1" applyFill="1" applyBorder="1" applyAlignment="1">
      <alignment horizontal="center" vertical="center"/>
    </xf>
    <xf numFmtId="0" fontId="7" fillId="39" borderId="47" xfId="53" applyFont="1" applyFill="1" applyBorder="1" applyAlignment="1">
      <alignment horizontal="center"/>
      <protection/>
    </xf>
    <xf numFmtId="0" fontId="13" fillId="39" borderId="48" xfId="53" applyFont="1" applyFill="1" applyBorder="1" applyAlignment="1">
      <alignment horizontal="center"/>
      <protection/>
    </xf>
    <xf numFmtId="0" fontId="8" fillId="0" borderId="49" xfId="53" applyFont="1" applyBorder="1" applyAlignment="1">
      <alignment horizontal="center" vertical="center"/>
      <protection/>
    </xf>
    <xf numFmtId="0" fontId="8" fillId="0" borderId="50" xfId="53" applyFont="1" applyBorder="1" applyAlignment="1">
      <alignment horizontal="left" vertical="center" shrinkToFit="1"/>
      <protection/>
    </xf>
    <xf numFmtId="0" fontId="0" fillId="0" borderId="51" xfId="53" applyFont="1" applyBorder="1" applyAlignment="1">
      <alignment horizontal="center" vertical="center"/>
      <protection/>
    </xf>
    <xf numFmtId="0" fontId="8" fillId="0" borderId="52" xfId="53" applyFont="1" applyBorder="1" applyAlignment="1">
      <alignment horizontal="center" vertical="center"/>
      <protection/>
    </xf>
    <xf numFmtId="0" fontId="8" fillId="0" borderId="53" xfId="53" applyFont="1" applyBorder="1" applyAlignment="1">
      <alignment horizontal="left" vertical="center" shrinkToFit="1"/>
      <protection/>
    </xf>
    <xf numFmtId="0" fontId="0" fillId="0" borderId="54" xfId="53" applyFont="1" applyBorder="1" applyAlignment="1">
      <alignment horizontal="center" vertical="center"/>
      <protection/>
    </xf>
    <xf numFmtId="0" fontId="12" fillId="39" borderId="55" xfId="53" applyFont="1" applyFill="1" applyBorder="1" applyAlignment="1">
      <alignment horizontal="center" vertical="center"/>
      <protection/>
    </xf>
    <xf numFmtId="0" fontId="12" fillId="39" borderId="56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 applyProtection="1">
      <alignment horizontal="center"/>
      <protection hidden="1"/>
    </xf>
    <xf numFmtId="0" fontId="12" fillId="39" borderId="57" xfId="53" applyFont="1" applyFill="1" applyBorder="1" applyAlignment="1">
      <alignment horizontal="center" vertical="center"/>
      <protection/>
    </xf>
    <xf numFmtId="0" fontId="0" fillId="0" borderId="58" xfId="53" applyFont="1" applyFill="1" applyBorder="1" applyAlignment="1">
      <alignment horizontal="left" vertical="center" shrinkToFit="1"/>
      <protection/>
    </xf>
    <xf numFmtId="0" fontId="0" fillId="0" borderId="59" xfId="53" applyFont="1" applyFill="1" applyBorder="1" applyAlignment="1">
      <alignment horizontal="left" vertical="center" shrinkToFit="1"/>
      <protection/>
    </xf>
    <xf numFmtId="0" fontId="13" fillId="0" borderId="58" xfId="53" applyFont="1" applyFill="1" applyBorder="1" applyAlignment="1">
      <alignment horizontal="center" vertical="center"/>
      <protection/>
    </xf>
    <xf numFmtId="0" fontId="13" fillId="0" borderId="59" xfId="53" applyFont="1" applyFill="1" applyBorder="1" applyAlignment="1">
      <alignment horizontal="center" vertical="center"/>
      <protection/>
    </xf>
    <xf numFmtId="0" fontId="0" fillId="0" borderId="60" xfId="53" applyFont="1" applyFill="1" applyBorder="1" applyAlignment="1">
      <alignment horizontal="center" vertical="center"/>
      <protection/>
    </xf>
    <xf numFmtId="0" fontId="0" fillId="0" borderId="61" xfId="53" applyFont="1" applyFill="1" applyBorder="1" applyAlignment="1">
      <alignment horizontal="center" vertical="center"/>
      <protection/>
    </xf>
    <xf numFmtId="20" fontId="0" fillId="0" borderId="58" xfId="53" applyNumberFormat="1" applyFont="1" applyFill="1" applyBorder="1" applyAlignment="1">
      <alignment horizontal="center" vertical="center"/>
      <protection/>
    </xf>
    <xf numFmtId="0" fontId="13" fillId="0" borderId="62" xfId="53" applyFont="1" applyFill="1" applyBorder="1" applyAlignment="1">
      <alignment horizontal="center" vertical="center"/>
      <protection/>
    </xf>
    <xf numFmtId="0" fontId="0" fillId="0" borderId="49" xfId="53" applyFont="1" applyFill="1" applyBorder="1" applyAlignment="1">
      <alignment horizontal="center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20" fontId="0" fillId="0" borderId="63" xfId="53" applyNumberFormat="1" applyFont="1" applyFill="1" applyBorder="1" applyAlignment="1">
      <alignment horizontal="center" vertical="center"/>
      <protection/>
    </xf>
    <xf numFmtId="0" fontId="0" fillId="0" borderId="64" xfId="53" applyFont="1" applyFill="1" applyBorder="1" applyAlignment="1">
      <alignment horizontal="left" vertical="center" shrinkToFit="1"/>
      <protection/>
    </xf>
    <xf numFmtId="0" fontId="0" fillId="0" borderId="65" xfId="53" applyFont="1" applyFill="1" applyBorder="1" applyAlignment="1">
      <alignment horizontal="left" vertical="center" shrinkToFit="1"/>
      <protection/>
    </xf>
    <xf numFmtId="0" fontId="13" fillId="0" borderId="64" xfId="53" applyFont="1" applyFill="1" applyBorder="1" applyAlignment="1">
      <alignment horizontal="center" vertical="center"/>
      <protection/>
    </xf>
    <xf numFmtId="0" fontId="13" fillId="0" borderId="65" xfId="53" applyFont="1" applyFill="1" applyBorder="1" applyAlignment="1">
      <alignment horizontal="center" vertical="center"/>
      <protection/>
    </xf>
    <xf numFmtId="0" fontId="13" fillId="0" borderId="51" xfId="53" applyFont="1" applyFill="1" applyBorder="1" applyAlignment="1">
      <alignment horizontal="center" vertical="center"/>
      <protection/>
    </xf>
    <xf numFmtId="0" fontId="0" fillId="0" borderId="66" xfId="53" applyFont="1" applyFill="1" applyBorder="1" applyAlignment="1">
      <alignment horizontal="left" vertical="center" shrinkToFit="1"/>
      <protection/>
    </xf>
    <xf numFmtId="0" fontId="0" fillId="0" borderId="67" xfId="53" applyFont="1" applyFill="1" applyBorder="1" applyAlignment="1">
      <alignment horizontal="left" vertical="center" shrinkToFit="1"/>
      <protection/>
    </xf>
    <xf numFmtId="0" fontId="13" fillId="0" borderId="66" xfId="53" applyFont="1" applyFill="1" applyBorder="1" applyAlignment="1">
      <alignment horizontal="center" vertical="center"/>
      <protection/>
    </xf>
    <xf numFmtId="0" fontId="13" fillId="0" borderId="67" xfId="53" applyFont="1" applyFill="1" applyBorder="1" applyAlignment="1">
      <alignment horizontal="center" vertical="center"/>
      <protection/>
    </xf>
    <xf numFmtId="0" fontId="0" fillId="0" borderId="68" xfId="53" applyFont="1" applyFill="1" applyBorder="1" applyAlignment="1">
      <alignment horizontal="center" vertical="center"/>
      <protection/>
    </xf>
    <xf numFmtId="0" fontId="0" fillId="0" borderId="69" xfId="53" applyFont="1" applyFill="1" applyBorder="1" applyAlignment="1">
      <alignment horizontal="center" vertical="center"/>
      <protection/>
    </xf>
    <xf numFmtId="20" fontId="0" fillId="0" borderId="66" xfId="53" applyNumberFormat="1" applyFont="1" applyFill="1" applyBorder="1" applyAlignment="1">
      <alignment horizontal="center" vertical="center"/>
      <protection/>
    </xf>
    <xf numFmtId="0" fontId="13" fillId="0" borderId="70" xfId="53" applyFont="1" applyFill="1" applyBorder="1" applyAlignment="1">
      <alignment horizontal="center" vertical="center"/>
      <protection/>
    </xf>
    <xf numFmtId="0" fontId="0" fillId="0" borderId="63" xfId="53" applyFont="1" applyFill="1" applyBorder="1" applyAlignment="1">
      <alignment horizontal="left" vertical="center" shrinkToFit="1"/>
      <protection/>
    </xf>
    <xf numFmtId="0" fontId="0" fillId="0" borderId="71" xfId="53" applyFont="1" applyFill="1" applyBorder="1" applyAlignment="1">
      <alignment horizontal="left" vertical="center" shrinkToFit="1"/>
      <protection/>
    </xf>
    <xf numFmtId="0" fontId="13" fillId="0" borderId="63" xfId="53" applyFont="1" applyFill="1" applyBorder="1" applyAlignment="1">
      <alignment horizontal="center" vertical="center"/>
      <protection/>
    </xf>
    <xf numFmtId="0" fontId="13" fillId="0" borderId="71" xfId="53" applyFont="1" applyFill="1" applyBorder="1" applyAlignment="1">
      <alignment horizontal="center" vertical="center"/>
      <protection/>
    </xf>
    <xf numFmtId="0" fontId="0" fillId="0" borderId="72" xfId="53" applyFont="1" applyFill="1" applyBorder="1" applyAlignment="1">
      <alignment horizontal="center" vertical="center"/>
      <protection/>
    </xf>
    <xf numFmtId="0" fontId="0" fillId="0" borderId="73" xfId="53" applyFont="1" applyFill="1" applyBorder="1" applyAlignment="1">
      <alignment horizontal="center" vertical="center"/>
      <protection/>
    </xf>
    <xf numFmtId="0" fontId="13" fillId="0" borderId="74" xfId="53" applyFont="1" applyFill="1" applyBorder="1" applyAlignment="1">
      <alignment horizontal="center" vertical="center"/>
      <protection/>
    </xf>
    <xf numFmtId="0" fontId="0" fillId="40" borderId="61" xfId="53" applyFont="1" applyFill="1" applyBorder="1" applyAlignment="1">
      <alignment horizontal="center" vertical="center"/>
      <protection/>
    </xf>
    <xf numFmtId="0" fontId="0" fillId="40" borderId="73" xfId="53" applyFont="1" applyFill="1" applyBorder="1" applyAlignment="1">
      <alignment horizontal="center" vertical="center"/>
      <protection/>
    </xf>
    <xf numFmtId="0" fontId="0" fillId="0" borderId="59" xfId="53" applyBorder="1" applyAlignment="1">
      <alignment horizontal="center" vertical="center"/>
      <protection/>
    </xf>
    <xf numFmtId="0" fontId="0" fillId="40" borderId="69" xfId="53" applyFont="1" applyFill="1" applyBorder="1" applyAlignment="1">
      <alignment horizontal="center" vertical="center"/>
      <protection/>
    </xf>
    <xf numFmtId="0" fontId="0" fillId="0" borderId="61" xfId="53" applyBorder="1" applyAlignment="1">
      <alignment horizontal="left" vertical="center" shrinkToFit="1"/>
      <protection/>
    </xf>
    <xf numFmtId="0" fontId="12" fillId="41" borderId="75" xfId="53" applyFont="1" applyFill="1" applyBorder="1" applyAlignment="1">
      <alignment horizontal="center" vertical="center"/>
      <protection/>
    </xf>
    <xf numFmtId="0" fontId="12" fillId="41" borderId="76" xfId="53" applyFont="1" applyFill="1" applyBorder="1" applyAlignment="1">
      <alignment horizontal="center" vertical="center"/>
      <protection/>
    </xf>
    <xf numFmtId="0" fontId="12" fillId="41" borderId="77" xfId="53" applyFont="1" applyFill="1" applyBorder="1" applyAlignment="1">
      <alignment horizontal="center" vertical="center"/>
      <protection/>
    </xf>
    <xf numFmtId="0" fontId="0" fillId="0" borderId="61" xfId="53" applyBorder="1" applyAlignment="1">
      <alignment horizontal="center" vertical="center" shrinkToFit="1"/>
      <protection/>
    </xf>
    <xf numFmtId="0" fontId="0" fillId="0" borderId="58" xfId="53" applyBorder="1" applyAlignment="1">
      <alignment horizontal="center" vertical="center" shrinkToFit="1"/>
      <protection/>
    </xf>
    <xf numFmtId="0" fontId="0" fillId="0" borderId="58" xfId="53" applyBorder="1" applyAlignment="1">
      <alignment horizontal="center" vertical="center"/>
      <protection/>
    </xf>
    <xf numFmtId="0" fontId="0" fillId="0" borderId="72" xfId="53" applyFont="1" applyBorder="1" applyAlignment="1">
      <alignment horizontal="center" vertical="center"/>
      <protection/>
    </xf>
    <xf numFmtId="176" fontId="0" fillId="0" borderId="78" xfId="53" applyNumberFormat="1" applyBorder="1" applyAlignment="1">
      <alignment horizontal="center" vertical="center" shrinkToFit="1"/>
      <protection/>
    </xf>
    <xf numFmtId="0" fontId="0" fillId="0" borderId="73" xfId="53" applyBorder="1" applyAlignment="1">
      <alignment horizontal="left" vertical="center" shrinkToFit="1"/>
      <protection/>
    </xf>
    <xf numFmtId="0" fontId="0" fillId="0" borderId="73" xfId="53" applyBorder="1" applyAlignment="1">
      <alignment horizontal="center" vertical="center" shrinkToFit="1"/>
      <protection/>
    </xf>
    <xf numFmtId="0" fontId="0" fillId="0" borderId="63" xfId="53" applyBorder="1" applyAlignment="1">
      <alignment horizontal="center" vertical="center" shrinkToFit="1"/>
      <protection/>
    </xf>
    <xf numFmtId="0" fontId="0" fillId="0" borderId="64" xfId="53" applyBorder="1" applyAlignment="1">
      <alignment horizontal="center" vertical="center"/>
      <protection/>
    </xf>
    <xf numFmtId="0" fontId="0" fillId="0" borderId="65" xfId="53" applyBorder="1" applyAlignment="1">
      <alignment horizontal="center" vertical="center"/>
      <protection/>
    </xf>
    <xf numFmtId="176" fontId="0" fillId="0" borderId="79" xfId="53" applyNumberFormat="1" applyBorder="1" applyAlignment="1">
      <alignment horizontal="center" vertical="center" shrinkToFit="1"/>
      <protection/>
    </xf>
    <xf numFmtId="0" fontId="0" fillId="0" borderId="60" xfId="53" applyFont="1" applyBorder="1" applyAlignment="1">
      <alignment horizontal="center" vertical="center"/>
      <protection/>
    </xf>
    <xf numFmtId="176" fontId="0" fillId="0" borderId="80" xfId="53" applyNumberFormat="1" applyBorder="1" applyAlignment="1">
      <alignment horizontal="center" vertical="center" shrinkToFit="1"/>
      <protection/>
    </xf>
    <xf numFmtId="0" fontId="0" fillId="0" borderId="68" xfId="53" applyFont="1" applyBorder="1" applyAlignment="1">
      <alignment horizontal="center" vertical="center"/>
      <protection/>
    </xf>
    <xf numFmtId="0" fontId="0" fillId="0" borderId="69" xfId="53" applyBorder="1" applyAlignment="1">
      <alignment horizontal="left" vertical="center" shrinkToFit="1"/>
      <protection/>
    </xf>
    <xf numFmtId="0" fontId="0" fillId="0" borderId="69" xfId="53" applyBorder="1" applyAlignment="1">
      <alignment horizontal="center" vertical="center" shrinkToFit="1"/>
      <protection/>
    </xf>
    <xf numFmtId="0" fontId="0" fillId="0" borderId="66" xfId="53" applyBorder="1" applyAlignment="1">
      <alignment horizontal="center" vertical="center" shrinkToFit="1"/>
      <protection/>
    </xf>
    <xf numFmtId="0" fontId="0" fillId="0" borderId="81" xfId="53" applyBorder="1" applyAlignment="1">
      <alignment horizontal="center" vertical="center"/>
      <protection/>
    </xf>
    <xf numFmtId="0" fontId="0" fillId="0" borderId="82" xfId="53" applyBorder="1" applyAlignment="1">
      <alignment horizontal="center" vertical="center"/>
      <protection/>
    </xf>
    <xf numFmtId="0" fontId="8" fillId="0" borderId="24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shrinkToFit="1"/>
      <protection/>
    </xf>
    <xf numFmtId="0" fontId="8" fillId="0" borderId="25" xfId="53" applyNumberFormat="1" applyFont="1" applyBorder="1" applyAlignment="1">
      <alignment horizontal="left" shrinkToFit="1"/>
      <protection/>
    </xf>
    <xf numFmtId="0" fontId="16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0" fontId="7" fillId="37" borderId="22" xfId="53" applyFont="1" applyFill="1" applyBorder="1" applyAlignment="1">
      <alignment horizontal="center"/>
      <protection/>
    </xf>
    <xf numFmtId="0" fontId="7" fillId="37" borderId="13" xfId="53" applyFont="1" applyFill="1" applyBorder="1" applyAlignment="1">
      <alignment horizontal="center"/>
      <protection/>
    </xf>
    <xf numFmtId="0" fontId="7" fillId="37" borderId="23" xfId="53" applyFont="1" applyFill="1" applyBorder="1" applyAlignment="1">
      <alignment horizontal="center"/>
      <protection/>
    </xf>
    <xf numFmtId="0" fontId="12" fillId="33" borderId="40" xfId="53" applyFont="1" applyFill="1" applyBorder="1" applyAlignment="1">
      <alignment horizontal="center" vertical="center"/>
      <protection/>
    </xf>
    <xf numFmtId="0" fontId="12" fillId="33" borderId="32" xfId="53" applyFont="1" applyFill="1" applyBorder="1" applyAlignment="1">
      <alignment horizontal="center" vertical="center"/>
      <protection/>
    </xf>
    <xf numFmtId="0" fontId="12" fillId="33" borderId="33" xfId="53" applyFont="1" applyFill="1" applyBorder="1" applyAlignment="1">
      <alignment horizontal="center" vertical="center"/>
      <protection/>
    </xf>
    <xf numFmtId="0" fontId="12" fillId="33" borderId="13" xfId="53" applyFont="1" applyFill="1" applyBorder="1" applyAlignment="1">
      <alignment horizontal="center" vertical="center"/>
      <protection/>
    </xf>
    <xf numFmtId="0" fontId="12" fillId="33" borderId="31" xfId="53" applyFont="1" applyFill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/>
      <protection/>
    </xf>
    <xf numFmtId="0" fontId="8" fillId="0" borderId="15" xfId="53" applyNumberFormat="1" applyFont="1" applyBorder="1" applyAlignment="1">
      <alignment horizontal="left" shrinkToFit="1"/>
      <protection/>
    </xf>
    <xf numFmtId="0" fontId="8" fillId="0" borderId="28" xfId="53" applyNumberFormat="1" applyFont="1" applyBorder="1" applyAlignment="1">
      <alignment horizontal="left" shrinkToFit="1"/>
      <protection/>
    </xf>
    <xf numFmtId="0" fontId="30" fillId="33" borderId="33" xfId="53" applyFont="1" applyFill="1" applyBorder="1" applyAlignment="1">
      <alignment vertical="center"/>
      <protection/>
    </xf>
    <xf numFmtId="0" fontId="30" fillId="33" borderId="23" xfId="53" applyFont="1" applyFill="1" applyBorder="1" applyAlignment="1">
      <alignment vertical="center"/>
      <protection/>
    </xf>
    <xf numFmtId="0" fontId="0" fillId="36" borderId="40" xfId="53" applyFont="1" applyFill="1" applyBorder="1" applyAlignment="1">
      <alignment horizontal="center" vertical="center" shrinkToFit="1"/>
      <protection/>
    </xf>
    <xf numFmtId="0" fontId="0" fillId="36" borderId="32" xfId="53" applyFont="1" applyFill="1" applyBorder="1" applyAlignment="1">
      <alignment horizontal="center" vertical="center" shrinkToFit="1"/>
      <protection/>
    </xf>
    <xf numFmtId="0" fontId="0" fillId="36" borderId="33" xfId="53" applyFont="1" applyFill="1" applyBorder="1" applyAlignment="1">
      <alignment horizontal="center" vertical="center"/>
      <protection/>
    </xf>
    <xf numFmtId="0" fontId="0" fillId="36" borderId="13" xfId="53" applyFont="1" applyFill="1" applyBorder="1" applyAlignment="1">
      <alignment horizontal="center" vertical="center"/>
      <protection/>
    </xf>
    <xf numFmtId="0" fontId="0" fillId="36" borderId="31" xfId="53" applyFont="1" applyFill="1" applyBorder="1" applyAlignment="1">
      <alignment horizontal="center" vertical="center"/>
      <protection/>
    </xf>
    <xf numFmtId="20" fontId="0" fillId="36" borderId="32" xfId="53" applyNumberFormat="1" applyFont="1" applyFill="1" applyBorder="1" applyAlignment="1">
      <alignment horizontal="center" vertical="center"/>
      <protection/>
    </xf>
    <xf numFmtId="20" fontId="0" fillId="36" borderId="33" xfId="53" applyNumberFormat="1" applyFont="1" applyFill="1" applyBorder="1" applyAlignment="1">
      <alignment horizontal="center" vertical="center"/>
      <protection/>
    </xf>
    <xf numFmtId="0" fontId="0" fillId="36" borderId="33" xfId="53" applyFont="1" applyFill="1" applyBorder="1" applyAlignment="1">
      <alignment horizontal="left" vertical="center" shrinkToFit="1"/>
      <protection/>
    </xf>
    <xf numFmtId="0" fontId="0" fillId="36" borderId="13" xfId="53" applyFont="1" applyFill="1" applyBorder="1" applyAlignment="1">
      <alignment horizontal="left" vertical="center" shrinkToFit="1"/>
      <protection/>
    </xf>
    <xf numFmtId="0" fontId="0" fillId="36" borderId="31" xfId="53" applyFont="1" applyFill="1" applyBorder="1" applyAlignment="1">
      <alignment horizontal="left" vertical="center" shrinkToFit="1"/>
      <protection/>
    </xf>
    <xf numFmtId="0" fontId="13" fillId="36" borderId="33" xfId="53" applyFont="1" applyFill="1" applyBorder="1" applyAlignment="1">
      <alignment horizontal="center" vertical="center"/>
      <protection/>
    </xf>
    <xf numFmtId="0" fontId="13" fillId="36" borderId="13" xfId="53" applyFont="1" applyFill="1" applyBorder="1" applyAlignment="1">
      <alignment horizontal="center" vertical="center"/>
      <protection/>
    </xf>
    <xf numFmtId="0" fontId="13" fillId="36" borderId="31" xfId="53" applyFont="1" applyFill="1" applyBorder="1" applyAlignment="1">
      <alignment horizontal="center" vertical="center"/>
      <protection/>
    </xf>
    <xf numFmtId="0" fontId="13" fillId="36" borderId="23" xfId="53" applyFont="1" applyFill="1" applyBorder="1" applyAlignment="1">
      <alignment horizontal="center" vertical="center"/>
      <protection/>
    </xf>
    <xf numFmtId="0" fontId="13" fillId="38" borderId="24" xfId="53" applyFont="1" applyFill="1" applyBorder="1" applyAlignment="1">
      <alignment horizontal="center" vertical="center"/>
      <protection/>
    </xf>
    <xf numFmtId="0" fontId="13" fillId="38" borderId="0" xfId="53" applyFont="1" applyFill="1" applyBorder="1" applyAlignment="1">
      <alignment horizontal="center" vertical="center"/>
      <protection/>
    </xf>
    <xf numFmtId="0" fontId="13" fillId="38" borderId="25" xfId="53" applyFont="1" applyFill="1" applyBorder="1" applyAlignment="1">
      <alignment horizontal="center" vertical="center"/>
      <protection/>
    </xf>
    <xf numFmtId="0" fontId="0" fillId="35" borderId="40" xfId="53" applyFont="1" applyFill="1" applyBorder="1" applyAlignment="1">
      <alignment horizontal="center" vertical="center" shrinkToFit="1"/>
      <protection/>
    </xf>
    <xf numFmtId="0" fontId="0" fillId="35" borderId="32" xfId="53" applyFont="1" applyFill="1" applyBorder="1" applyAlignment="1">
      <alignment horizontal="center" vertical="center" shrinkToFit="1"/>
      <protection/>
    </xf>
    <xf numFmtId="0" fontId="0" fillId="35" borderId="33" xfId="53" applyFont="1" applyFill="1" applyBorder="1" applyAlignment="1">
      <alignment horizontal="center" vertical="center"/>
      <protection/>
    </xf>
    <xf numFmtId="0" fontId="0" fillId="35" borderId="13" xfId="53" applyFont="1" applyFill="1" applyBorder="1" applyAlignment="1">
      <alignment horizontal="center" vertical="center"/>
      <protection/>
    </xf>
    <xf numFmtId="0" fontId="0" fillId="35" borderId="31" xfId="53" applyFont="1" applyFill="1" applyBorder="1" applyAlignment="1">
      <alignment horizontal="center" vertical="center"/>
      <protection/>
    </xf>
    <xf numFmtId="20" fontId="0" fillId="35" borderId="32" xfId="53" applyNumberFormat="1" applyFont="1" applyFill="1" applyBorder="1" applyAlignment="1">
      <alignment horizontal="center" vertical="center"/>
      <protection/>
    </xf>
    <xf numFmtId="20" fontId="0" fillId="35" borderId="33" xfId="53" applyNumberFormat="1" applyFont="1" applyFill="1" applyBorder="1" applyAlignment="1">
      <alignment horizontal="center" vertical="center"/>
      <protection/>
    </xf>
    <xf numFmtId="0" fontId="0" fillId="35" borderId="33" xfId="53" applyFont="1" applyFill="1" applyBorder="1" applyAlignment="1">
      <alignment horizontal="left" vertical="center" shrinkToFit="1"/>
      <protection/>
    </xf>
    <xf numFmtId="0" fontId="0" fillId="35" borderId="13" xfId="53" applyFont="1" applyFill="1" applyBorder="1" applyAlignment="1">
      <alignment horizontal="left" vertical="center" shrinkToFit="1"/>
      <protection/>
    </xf>
    <xf numFmtId="0" fontId="0" fillId="35" borderId="31" xfId="53" applyFont="1" applyFill="1" applyBorder="1" applyAlignment="1">
      <alignment horizontal="left" vertical="center" shrinkToFit="1"/>
      <protection/>
    </xf>
    <xf numFmtId="0" fontId="13" fillId="35" borderId="33" xfId="53" applyFont="1" applyFill="1" applyBorder="1" applyAlignment="1">
      <alignment horizontal="center" vertical="center"/>
      <protection/>
    </xf>
    <xf numFmtId="0" fontId="13" fillId="35" borderId="13" xfId="53" applyFont="1" applyFill="1" applyBorder="1" applyAlignment="1">
      <alignment horizontal="center" vertical="center"/>
      <protection/>
    </xf>
    <xf numFmtId="0" fontId="13" fillId="35" borderId="31" xfId="53" applyFont="1" applyFill="1" applyBorder="1" applyAlignment="1">
      <alignment horizontal="center" vertical="center"/>
      <protection/>
    </xf>
    <xf numFmtId="0" fontId="13" fillId="35" borderId="23" xfId="53" applyFont="1" applyFill="1" applyBorder="1" applyAlignment="1">
      <alignment horizontal="center" vertical="center"/>
      <protection/>
    </xf>
    <xf numFmtId="0" fontId="0" fillId="0" borderId="40" xfId="53" applyFont="1" applyFill="1" applyBorder="1" applyAlignment="1">
      <alignment horizontal="center" vertical="center" shrinkToFit="1"/>
      <protection/>
    </xf>
    <xf numFmtId="0" fontId="0" fillId="0" borderId="32" xfId="53" applyFont="1" applyFill="1" applyBorder="1" applyAlignment="1">
      <alignment horizontal="center" vertical="center" shrinkToFi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horizontal="center" vertical="center"/>
      <protection/>
    </xf>
    <xf numFmtId="20" fontId="0" fillId="0" borderId="32" xfId="53" applyNumberFormat="1" applyFont="1" applyFill="1" applyBorder="1" applyAlignment="1">
      <alignment horizontal="center" vertical="center"/>
      <protection/>
    </xf>
    <xf numFmtId="20" fontId="0" fillId="0" borderId="33" xfId="53" applyNumberFormat="1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 shrinkToFit="1"/>
      <protection/>
    </xf>
    <xf numFmtId="0" fontId="0" fillId="0" borderId="13" xfId="53" applyFont="1" applyFill="1" applyBorder="1" applyAlignment="1">
      <alignment horizontal="left" vertical="center" shrinkToFit="1"/>
      <protection/>
    </xf>
    <xf numFmtId="0" fontId="0" fillId="0" borderId="31" xfId="53" applyFont="1" applyFill="1" applyBorder="1" applyAlignment="1">
      <alignment horizontal="left" vertical="center" shrinkToFit="1"/>
      <protection/>
    </xf>
    <xf numFmtId="0" fontId="13" fillId="0" borderId="33" xfId="53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23" xfId="53" applyFont="1" applyFill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176" fontId="8" fillId="0" borderId="38" xfId="53" applyNumberFormat="1" applyFont="1" applyBorder="1" applyAlignment="1">
      <alignment horizontal="center" vertical="center"/>
      <protection/>
    </xf>
    <xf numFmtId="176" fontId="8" fillId="0" borderId="12" xfId="53" applyNumberFormat="1" applyFont="1" applyBorder="1" applyAlignment="1">
      <alignment horizontal="center" vertical="center"/>
      <protection/>
    </xf>
    <xf numFmtId="176" fontId="8" fillId="0" borderId="44" xfId="53" applyNumberFormat="1" applyFont="1" applyBorder="1" applyAlignment="1">
      <alignment horizontal="center" vertical="center"/>
      <protection/>
    </xf>
    <xf numFmtId="0" fontId="7" fillId="37" borderId="22" xfId="53" applyFont="1" applyFill="1" applyBorder="1" applyAlignment="1">
      <alignment horizontal="center" vertical="center"/>
      <protection/>
    </xf>
    <xf numFmtId="0" fontId="7" fillId="37" borderId="13" xfId="53" applyFont="1" applyFill="1" applyBorder="1" applyAlignment="1">
      <alignment horizontal="center" vertical="center"/>
      <protection/>
    </xf>
    <xf numFmtId="0" fontId="7" fillId="37" borderId="31" xfId="53" applyFont="1" applyFill="1" applyBorder="1" applyAlignment="1">
      <alignment horizontal="center" vertical="center"/>
      <protection/>
    </xf>
    <xf numFmtId="0" fontId="7" fillId="37" borderId="33" xfId="53" applyFont="1" applyFill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left" vertical="center" shrinkToFit="1"/>
      <protection/>
    </xf>
    <xf numFmtId="0" fontId="8" fillId="0" borderId="42" xfId="53" applyFont="1" applyBorder="1" applyAlignment="1">
      <alignment horizontal="left" vertical="center" shrinkToFit="1"/>
      <protection/>
    </xf>
    <xf numFmtId="0" fontId="8" fillId="0" borderId="36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37" xfId="53" applyFont="1" applyBorder="1" applyAlignment="1">
      <alignment horizontal="center" vertical="center"/>
      <protection/>
    </xf>
    <xf numFmtId="0" fontId="7" fillId="37" borderId="23" xfId="53" applyFont="1" applyFill="1" applyBorder="1" applyAlignment="1">
      <alignment horizontal="center" vertical="center"/>
      <protection/>
    </xf>
    <xf numFmtId="0" fontId="8" fillId="0" borderId="43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left" vertical="center" shrinkToFit="1"/>
      <protection/>
    </xf>
    <xf numFmtId="0" fontId="8" fillId="0" borderId="39" xfId="53" applyFont="1" applyBorder="1" applyAlignment="1">
      <alignment horizontal="left" vertical="center" shrinkToFit="1"/>
      <protection/>
    </xf>
    <xf numFmtId="0" fontId="8" fillId="0" borderId="38" xfId="53" applyFont="1" applyBorder="1" applyAlignment="1">
      <alignment horizontal="center" vertical="center"/>
      <protection/>
    </xf>
    <xf numFmtId="0" fontId="8" fillId="0" borderId="39" xfId="53" applyFont="1" applyBorder="1" applyAlignment="1">
      <alignment horizontal="center" vertical="center"/>
      <protection/>
    </xf>
    <xf numFmtId="176" fontId="8" fillId="0" borderId="36" xfId="53" applyNumberFormat="1" applyFont="1" applyBorder="1" applyAlignment="1">
      <alignment horizontal="center" vertical="center"/>
      <protection/>
    </xf>
    <xf numFmtId="176" fontId="8" fillId="0" borderId="16" xfId="53" applyNumberFormat="1" applyFont="1" applyBorder="1" applyAlignment="1">
      <alignment horizontal="center" vertical="center"/>
      <protection/>
    </xf>
    <xf numFmtId="176" fontId="8" fillId="0" borderId="41" xfId="53" applyNumberFormat="1" applyFont="1" applyBorder="1" applyAlignment="1">
      <alignment horizontal="center" vertical="center"/>
      <protection/>
    </xf>
    <xf numFmtId="0" fontId="8" fillId="0" borderId="46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left" vertical="center" shrinkToFit="1"/>
      <protection/>
    </xf>
    <xf numFmtId="0" fontId="8" fillId="0" borderId="11" xfId="53" applyFont="1" applyBorder="1" applyAlignment="1">
      <alignment horizontal="left" vertical="center" shrinkToFi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176" fontId="8" fillId="0" borderId="10" xfId="53" applyNumberFormat="1" applyFont="1" applyBorder="1" applyAlignment="1">
      <alignment horizontal="center" vertical="center"/>
      <protection/>
    </xf>
    <xf numFmtId="176" fontId="8" fillId="0" borderId="14" xfId="53" applyNumberFormat="1" applyFont="1" applyBorder="1" applyAlignment="1">
      <alignment horizontal="center" vertical="center"/>
      <protection/>
    </xf>
    <xf numFmtId="176" fontId="8" fillId="0" borderId="45" xfId="53" applyNumberFormat="1" applyFont="1" applyBorder="1" applyAlignment="1">
      <alignment horizontal="center" vertical="center"/>
      <protection/>
    </xf>
    <xf numFmtId="176" fontId="8" fillId="0" borderId="34" xfId="53" applyNumberFormat="1" applyFont="1" applyBorder="1" applyAlignment="1">
      <alignment horizontal="center" vertical="center"/>
      <protection/>
    </xf>
    <xf numFmtId="176" fontId="8" fillId="0" borderId="15" xfId="53" applyNumberFormat="1" applyFont="1" applyBorder="1" applyAlignment="1">
      <alignment horizontal="center" vertical="center"/>
      <protection/>
    </xf>
    <xf numFmtId="176" fontId="8" fillId="0" borderId="28" xfId="53" applyNumberFormat="1" applyFont="1" applyBorder="1" applyAlignment="1">
      <alignment horizontal="center" vertical="center"/>
      <protection/>
    </xf>
    <xf numFmtId="0" fontId="8" fillId="0" borderId="27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 vertical="center" shrinkToFit="1"/>
      <protection/>
    </xf>
    <xf numFmtId="0" fontId="8" fillId="0" borderId="35" xfId="53" applyFont="1" applyBorder="1" applyAlignment="1">
      <alignment horizontal="left" vertical="center" shrinkToFit="1"/>
      <protection/>
    </xf>
    <xf numFmtId="0" fontId="8" fillId="0" borderId="34" xfId="53" applyFont="1" applyBorder="1" applyAlignment="1">
      <alignment horizontal="center" vertical="center"/>
      <protection/>
    </xf>
    <xf numFmtId="0" fontId="8" fillId="0" borderId="35" xfId="53" applyFont="1" applyBorder="1" applyAlignment="1">
      <alignment horizontal="center" vertical="center"/>
      <protection/>
    </xf>
    <xf numFmtId="0" fontId="8" fillId="0" borderId="83" xfId="53" applyFont="1" applyBorder="1" applyAlignment="1">
      <alignment horizontal="left" vertical="center" shrinkToFit="1"/>
      <protection/>
    </xf>
    <xf numFmtId="0" fontId="8" fillId="0" borderId="84" xfId="53" applyFont="1" applyBorder="1" applyAlignment="1">
      <alignment horizontal="left" vertical="center" shrinkToFit="1"/>
      <protection/>
    </xf>
    <xf numFmtId="0" fontId="12" fillId="37" borderId="33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42" borderId="33" xfId="0" applyFont="1" applyFill="1" applyBorder="1" applyAlignment="1">
      <alignment horizontal="center" vertical="center"/>
    </xf>
    <xf numFmtId="0" fontId="12" fillId="42" borderId="23" xfId="0" applyFont="1" applyFill="1" applyBorder="1" applyAlignment="1">
      <alignment horizontal="center" vertical="center"/>
    </xf>
    <xf numFmtId="0" fontId="12" fillId="42" borderId="13" xfId="0" applyFont="1" applyFill="1" applyBorder="1" applyAlignment="1">
      <alignment horizontal="center" vertical="center"/>
    </xf>
    <xf numFmtId="0" fontId="12" fillId="42" borderId="31" xfId="0" applyFont="1" applyFill="1" applyBorder="1" applyAlignment="1">
      <alignment horizontal="center" vertical="center"/>
    </xf>
    <xf numFmtId="0" fontId="12" fillId="42" borderId="40" xfId="0" applyFont="1" applyFill="1" applyBorder="1" applyAlignment="1">
      <alignment horizontal="center" vertical="center"/>
    </xf>
    <xf numFmtId="0" fontId="12" fillId="42" borderId="32" xfId="0" applyFont="1" applyFill="1" applyBorder="1" applyAlignment="1">
      <alignment horizontal="center" vertical="center"/>
    </xf>
    <xf numFmtId="0" fontId="13" fillId="42" borderId="33" xfId="0" applyFont="1" applyFill="1" applyBorder="1" applyAlignment="1">
      <alignment horizontal="center" vertical="center"/>
    </xf>
    <xf numFmtId="0" fontId="13" fillId="42" borderId="13" xfId="0" applyFont="1" applyFill="1" applyBorder="1" applyAlignment="1">
      <alignment horizontal="center" vertical="center"/>
    </xf>
    <xf numFmtId="0" fontId="13" fillId="42" borderId="31" xfId="0" applyFont="1" applyFill="1" applyBorder="1" applyAlignment="1">
      <alignment horizontal="center" vertical="center"/>
    </xf>
    <xf numFmtId="0" fontId="12" fillId="43" borderId="33" xfId="0" applyFont="1" applyFill="1" applyBorder="1" applyAlignment="1">
      <alignment horizontal="center" vertical="center"/>
    </xf>
    <xf numFmtId="0" fontId="12" fillId="43" borderId="23" xfId="0" applyFont="1" applyFill="1" applyBorder="1" applyAlignment="1">
      <alignment horizontal="center" vertical="center"/>
    </xf>
    <xf numFmtId="0" fontId="12" fillId="43" borderId="13" xfId="0" applyFont="1" applyFill="1" applyBorder="1" applyAlignment="1">
      <alignment horizontal="center" vertical="center"/>
    </xf>
    <xf numFmtId="0" fontId="12" fillId="43" borderId="31" xfId="0" applyFont="1" applyFill="1" applyBorder="1" applyAlignment="1">
      <alignment horizontal="center" vertical="center"/>
    </xf>
    <xf numFmtId="0" fontId="12" fillId="43" borderId="40" xfId="0" applyFont="1" applyFill="1" applyBorder="1" applyAlignment="1">
      <alignment horizontal="center" vertical="center"/>
    </xf>
    <xf numFmtId="0" fontId="12" fillId="43" borderId="32" xfId="0" applyFont="1" applyFill="1" applyBorder="1" applyAlignment="1">
      <alignment horizontal="center" vertical="center"/>
    </xf>
    <xf numFmtId="0" fontId="13" fillId="43" borderId="33" xfId="0" applyFont="1" applyFill="1" applyBorder="1" applyAlignment="1">
      <alignment horizontal="center" vertical="center"/>
    </xf>
    <xf numFmtId="0" fontId="13" fillId="43" borderId="13" xfId="0" applyFont="1" applyFill="1" applyBorder="1" applyAlignment="1">
      <alignment horizontal="center" vertical="center"/>
    </xf>
    <xf numFmtId="0" fontId="13" fillId="43" borderId="31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3" fillId="38" borderId="31" xfId="0" applyFont="1" applyFill="1" applyBorder="1" applyAlignment="1">
      <alignment horizontal="center" vertical="center"/>
    </xf>
    <xf numFmtId="0" fontId="12" fillId="44" borderId="40" xfId="0" applyFont="1" applyFill="1" applyBorder="1" applyAlignment="1">
      <alignment horizontal="center" vertical="center"/>
    </xf>
    <xf numFmtId="0" fontId="12" fillId="44" borderId="32" xfId="0" applyFont="1" applyFill="1" applyBorder="1" applyAlignment="1">
      <alignment horizontal="center" vertical="center"/>
    </xf>
    <xf numFmtId="0" fontId="13" fillId="44" borderId="33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 horizontal="center" vertical="center"/>
    </xf>
    <xf numFmtId="0" fontId="13" fillId="44" borderId="31" xfId="0" applyFont="1" applyFill="1" applyBorder="1" applyAlignment="1">
      <alignment horizontal="center" vertical="center"/>
    </xf>
    <xf numFmtId="0" fontId="12" fillId="44" borderId="33" xfId="0" applyFont="1" applyFill="1" applyBorder="1" applyAlignment="1">
      <alignment horizontal="center" vertical="center"/>
    </xf>
    <xf numFmtId="0" fontId="12" fillId="44" borderId="13" xfId="0" applyFont="1" applyFill="1" applyBorder="1" applyAlignment="1">
      <alignment horizontal="center" vertical="center"/>
    </xf>
    <xf numFmtId="0" fontId="12" fillId="44" borderId="31" xfId="0" applyFont="1" applyFill="1" applyBorder="1" applyAlignment="1">
      <alignment horizontal="center" vertical="center"/>
    </xf>
    <xf numFmtId="0" fontId="12" fillId="44" borderId="23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5"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55</xdr:col>
      <xdr:colOff>104775</xdr:colOff>
      <xdr:row>4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31</xdr:row>
      <xdr:rowOff>104775</xdr:rowOff>
    </xdr:from>
    <xdr:to>
      <xdr:col>55</xdr:col>
      <xdr:colOff>19050</xdr:colOff>
      <xdr:row>37</xdr:row>
      <xdr:rowOff>161925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5838825"/>
          <a:ext cx="2924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200025</xdr:rowOff>
    </xdr:from>
    <xdr:to>
      <xdr:col>12</xdr:col>
      <xdr:colOff>104775</xdr:colOff>
      <xdr:row>10</xdr:row>
      <xdr:rowOff>38100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933450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104775</xdr:colOff>
      <xdr:row>3</xdr:row>
      <xdr:rowOff>200025</xdr:rowOff>
    </xdr:from>
    <xdr:to>
      <xdr:col>51</xdr:col>
      <xdr:colOff>85725</xdr:colOff>
      <xdr:row>10</xdr:row>
      <xdr:rowOff>38100</xdr:rowOff>
    </xdr:to>
    <xdr:pic>
      <xdr:nvPicPr>
        <xdr:cNvPr id="4" name="Grafi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933450"/>
          <a:ext cx="895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44"/>
  </sheetPr>
  <dimension ref="A1:EA238"/>
  <sheetViews>
    <sheetView showGridLines="0" zoomScale="150" zoomScaleNormal="150" zoomScalePageLayoutView="0" workbookViewId="0" topLeftCell="A40">
      <selection activeCell="AG52" sqref="AG52:BA52"/>
    </sheetView>
  </sheetViews>
  <sheetFormatPr defaultColWidth="11.421875" defaultRowHeight="12.75"/>
  <cols>
    <col min="1" max="149" width="1.7109375" style="0" customWidth="1"/>
  </cols>
  <sheetData>
    <row r="1" spans="1:56" ht="7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131" ht="40.5">
      <c r="A2" s="84"/>
      <c r="B2" s="84"/>
      <c r="C2" s="84"/>
      <c r="D2" s="84"/>
      <c r="E2" s="84"/>
      <c r="F2" s="84"/>
      <c r="G2" s="84"/>
      <c r="H2" s="84"/>
      <c r="I2" s="84"/>
      <c r="J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150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4"/>
      <c r="BW2" s="4"/>
      <c r="BX2" s="4"/>
      <c r="BY2" s="4"/>
      <c r="BZ2" s="5"/>
      <c r="CA2" s="5"/>
      <c r="CB2" s="5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75"/>
      <c r="BB3" s="85"/>
      <c r="BC3" s="85"/>
      <c r="BD3" s="150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4"/>
      <c r="BW3" s="4"/>
      <c r="BX3" s="4"/>
      <c r="BY3" s="4"/>
      <c r="BZ3" s="5"/>
      <c r="CA3" s="5"/>
      <c r="CB3" s="5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80" s="8" customFormat="1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5"/>
      <c r="BB4" s="86"/>
      <c r="BC4" s="86"/>
      <c r="BD4" s="5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10"/>
      <c r="BW4" s="10"/>
      <c r="BX4" s="10"/>
      <c r="BY4" s="10"/>
      <c r="BZ4" s="11"/>
      <c r="CA4" s="11"/>
      <c r="CB4" s="11"/>
    </row>
    <row r="5" spans="1:80" s="8" customFormat="1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86"/>
      <c r="BC5" s="86"/>
      <c r="BD5" s="50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10"/>
      <c r="BW5" s="10"/>
      <c r="BX5" s="10"/>
      <c r="BY5" s="10"/>
      <c r="BZ5" s="11"/>
      <c r="CA5" s="11"/>
      <c r="CB5" s="11"/>
    </row>
    <row r="6" spans="1:80" s="14" customFormat="1" ht="15" customHeight="1">
      <c r="A6" s="281" t="s">
        <v>170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6"/>
      <c r="BW6" s="16"/>
      <c r="BX6" s="16"/>
      <c r="BY6" s="16"/>
      <c r="BZ6" s="17"/>
      <c r="CA6" s="17"/>
      <c r="CB6" s="17"/>
    </row>
    <row r="7" spans="1:80" s="14" customFormat="1" ht="8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54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6"/>
      <c r="BX7" s="16"/>
      <c r="BY7" s="16"/>
      <c r="BZ7" s="17"/>
      <c r="CA7" s="17"/>
      <c r="CB7" s="17"/>
    </row>
    <row r="8" spans="1:80" s="14" customFormat="1" ht="15" customHeight="1">
      <c r="A8" s="282" t="s">
        <v>169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6"/>
      <c r="BW8" s="16"/>
      <c r="BX8" s="16"/>
      <c r="BY8" s="16"/>
      <c r="BZ8" s="17"/>
      <c r="CA8" s="17"/>
      <c r="CB8" s="17"/>
    </row>
    <row r="9" spans="1:80" s="14" customFormat="1" ht="9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  <c r="BW9" s="16"/>
      <c r="BX9" s="16"/>
      <c r="BY9" s="16"/>
      <c r="BZ9" s="17"/>
      <c r="CA9" s="17"/>
      <c r="CB9" s="17"/>
    </row>
    <row r="10" spans="1:80" s="14" customFormat="1" ht="15.75">
      <c r="A10" s="54"/>
      <c r="B10" s="54"/>
      <c r="C10" s="54"/>
      <c r="D10" s="18"/>
      <c r="E10" s="19"/>
      <c r="F10" s="19"/>
      <c r="G10" s="19"/>
      <c r="H10" s="19"/>
      <c r="I10" s="19"/>
      <c r="J10" s="19"/>
      <c r="K10" s="19"/>
      <c r="L10" s="19"/>
      <c r="M10" s="54"/>
      <c r="N10" s="274"/>
      <c r="O10" s="274"/>
      <c r="P10" s="274"/>
      <c r="Q10" s="274"/>
      <c r="R10" s="274"/>
      <c r="S10" s="274"/>
      <c r="T10" s="277"/>
      <c r="U10" s="277"/>
      <c r="V10" s="277"/>
      <c r="W10" s="277"/>
      <c r="X10" s="277"/>
      <c r="Y10" s="276"/>
      <c r="Z10" s="276"/>
      <c r="AA10" s="276"/>
      <c r="AB10" s="87"/>
      <c r="AD10" s="274"/>
      <c r="AE10" s="274"/>
      <c r="AF10" s="274"/>
      <c r="AG10" s="274"/>
      <c r="AH10" s="274"/>
      <c r="AI10" s="274"/>
      <c r="AJ10" s="277"/>
      <c r="AK10" s="277"/>
      <c r="AL10" s="277"/>
      <c r="AM10" s="277"/>
      <c r="AN10" s="277"/>
      <c r="AO10" s="276"/>
      <c r="AP10" s="276"/>
      <c r="AQ10" s="276"/>
      <c r="AR10" s="20"/>
      <c r="AS10" s="20"/>
      <c r="AT10" s="20"/>
      <c r="AU10" s="20"/>
      <c r="AV10" s="20"/>
      <c r="AW10" s="20"/>
      <c r="AX10" s="71"/>
      <c r="AY10" s="71"/>
      <c r="AZ10" s="71"/>
      <c r="BA10" s="71"/>
      <c r="BB10" s="71"/>
      <c r="BC10" s="71"/>
      <c r="BD10" s="71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6"/>
      <c r="BW10" s="16"/>
      <c r="BX10" s="16"/>
      <c r="BY10" s="16"/>
      <c r="BZ10" s="17"/>
      <c r="CA10" s="17"/>
      <c r="CB10" s="17"/>
    </row>
    <row r="11" spans="1:80" s="14" customFormat="1" ht="15.75">
      <c r="A11" s="54"/>
      <c r="B11" s="54"/>
      <c r="C11" s="54"/>
      <c r="D11" s="18"/>
      <c r="E11" s="19"/>
      <c r="F11" s="19"/>
      <c r="G11" s="260" t="s">
        <v>168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0"/>
      <c r="AU11" s="20"/>
      <c r="AV11" s="20"/>
      <c r="AW11" s="20"/>
      <c r="AX11" s="71"/>
      <c r="AY11" s="71"/>
      <c r="AZ11" s="71"/>
      <c r="BA11" s="71"/>
      <c r="BB11" s="71"/>
      <c r="BC11" s="71"/>
      <c r="BD11" s="71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6"/>
      <c r="BW11" s="16"/>
      <c r="BX11" s="16"/>
      <c r="BY11" s="16"/>
      <c r="BZ11" s="17"/>
      <c r="CA11" s="17"/>
      <c r="CB11" s="17"/>
    </row>
    <row r="12" spans="1:56" ht="18">
      <c r="A12" s="21"/>
      <c r="B12" s="275" t="s">
        <v>97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2"/>
    </row>
    <row r="13" spans="1:56" s="25" customFormat="1" ht="8.2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3"/>
    </row>
    <row r="14" spans="6:56" s="45" customFormat="1" ht="15.75" customHeight="1">
      <c r="F14" s="45" t="s">
        <v>18</v>
      </c>
      <c r="K14" s="278">
        <v>1</v>
      </c>
      <c r="L14" s="278"/>
      <c r="M14" s="89" t="s">
        <v>20</v>
      </c>
      <c r="N14" s="237">
        <v>0.009722222222222222</v>
      </c>
      <c r="O14" s="237"/>
      <c r="P14" s="237"/>
      <c r="Q14" s="237"/>
      <c r="R14" s="88" t="s">
        <v>19</v>
      </c>
      <c r="Y14" s="45" t="s">
        <v>21</v>
      </c>
      <c r="AC14" s="237">
        <v>0.0020833333333333333</v>
      </c>
      <c r="AD14" s="237"/>
      <c r="AE14" s="237"/>
      <c r="AF14" s="237"/>
      <c r="AG14" s="88" t="s">
        <v>19</v>
      </c>
      <c r="AN14" s="45" t="s">
        <v>22</v>
      </c>
      <c r="AY14" s="89">
        <v>3</v>
      </c>
      <c r="AZ14" s="89"/>
      <c r="BD14" s="85"/>
    </row>
    <row r="15" spans="2:48" ht="12.75" customHeight="1" thickBot="1">
      <c r="B15" s="14"/>
      <c r="C15" s="14"/>
      <c r="D15" s="14"/>
      <c r="E15" s="14"/>
      <c r="F15" s="13"/>
      <c r="G15" s="13"/>
      <c r="H15" s="13"/>
      <c r="I15" s="1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3"/>
      <c r="AH15" s="13"/>
      <c r="AI15" s="13"/>
      <c r="AJ15" s="13"/>
      <c r="AK15" s="13"/>
      <c r="AL15" s="13"/>
      <c r="AM15" s="13"/>
      <c r="AN15" s="6"/>
      <c r="AO15" s="6"/>
      <c r="AP15" s="6"/>
      <c r="AQ15" s="6"/>
      <c r="AR15" s="6"/>
      <c r="AS15" s="6"/>
      <c r="AT15" s="6"/>
      <c r="AU15" s="6"/>
      <c r="AV15" s="6"/>
    </row>
    <row r="16" spans="2:103" s="27" customFormat="1" ht="16.5" thickBot="1">
      <c r="B16" s="271" t="s">
        <v>40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3"/>
      <c r="AE16" s="271" t="s">
        <v>41</v>
      </c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3"/>
      <c r="BD16" s="28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31"/>
      <c r="BW16" s="31"/>
      <c r="BX16" s="31"/>
      <c r="BY16" s="31"/>
      <c r="BZ16" s="31"/>
      <c r="CA16" s="30"/>
      <c r="CB16" s="30"/>
      <c r="CC16" s="32"/>
      <c r="CD16" s="32"/>
      <c r="CE16" s="32"/>
      <c r="CF16" s="32"/>
      <c r="CG16" s="32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  <row r="17" spans="2:103" s="27" customFormat="1" ht="15">
      <c r="B17" s="241" t="s">
        <v>0</v>
      </c>
      <c r="C17" s="242"/>
      <c r="D17" s="258" t="s">
        <v>73</v>
      </c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43"/>
      <c r="Z17" s="244"/>
      <c r="AE17" s="241" t="s">
        <v>0</v>
      </c>
      <c r="AF17" s="242"/>
      <c r="AG17" s="245" t="s">
        <v>114</v>
      </c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43"/>
      <c r="BC17" s="244"/>
      <c r="BD17" s="28"/>
      <c r="BE17" s="29"/>
      <c r="BF17" s="29"/>
      <c r="BG17" s="29"/>
      <c r="BH17" s="29"/>
      <c r="BI17" s="29"/>
      <c r="BJ17" s="29"/>
      <c r="BK17" s="29"/>
      <c r="BL17" s="234" t="s">
        <v>171</v>
      </c>
      <c r="BM17" s="29"/>
      <c r="BN17" s="29"/>
      <c r="BO17" s="29"/>
      <c r="BP17" s="29"/>
      <c r="BQ17" s="29"/>
      <c r="BR17" s="29"/>
      <c r="BS17" s="29"/>
      <c r="BT17" s="29"/>
      <c r="BU17" s="30"/>
      <c r="BV17" s="31"/>
      <c r="BW17" s="31"/>
      <c r="BX17" s="31"/>
      <c r="BY17" s="31"/>
      <c r="BZ17" s="31"/>
      <c r="CA17" s="30"/>
      <c r="CB17" s="30"/>
      <c r="CC17" s="32"/>
      <c r="CD17" s="32"/>
      <c r="CE17" s="32"/>
      <c r="CF17" s="32"/>
      <c r="CG17" s="32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</row>
    <row r="18" spans="2:103" s="27" customFormat="1" ht="15">
      <c r="B18" s="241" t="s">
        <v>1</v>
      </c>
      <c r="C18" s="242"/>
      <c r="D18" s="258" t="s">
        <v>115</v>
      </c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43"/>
      <c r="Z18" s="244"/>
      <c r="AE18" s="241" t="s">
        <v>1</v>
      </c>
      <c r="AF18" s="242"/>
      <c r="AG18" s="258" t="s">
        <v>86</v>
      </c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43"/>
      <c r="BC18" s="244"/>
      <c r="BD18" s="28"/>
      <c r="BE18" s="29"/>
      <c r="BF18" s="29"/>
      <c r="BG18" s="29"/>
      <c r="BH18" s="29"/>
      <c r="BI18" s="29"/>
      <c r="BJ18" s="29"/>
      <c r="BK18" s="29"/>
      <c r="BL18" s="235" t="s">
        <v>172</v>
      </c>
      <c r="BM18" s="29"/>
      <c r="BN18" s="29"/>
      <c r="BO18" s="29"/>
      <c r="BP18" s="29"/>
      <c r="BQ18" s="29"/>
      <c r="BR18" s="29"/>
      <c r="BS18" s="29"/>
      <c r="BT18" s="29"/>
      <c r="BU18" s="30"/>
      <c r="BV18" s="31"/>
      <c r="BW18" s="31"/>
      <c r="BX18" s="31"/>
      <c r="BY18" s="31"/>
      <c r="BZ18" s="31"/>
      <c r="CA18" s="30"/>
      <c r="CB18" s="30"/>
      <c r="CC18" s="32"/>
      <c r="CD18" s="32"/>
      <c r="CE18" s="32"/>
      <c r="CF18" s="32"/>
      <c r="CG18" s="32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</row>
    <row r="19" spans="2:103" s="27" customFormat="1" ht="15">
      <c r="B19" s="241" t="s">
        <v>2</v>
      </c>
      <c r="C19" s="242"/>
      <c r="D19" s="245" t="s">
        <v>112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43"/>
      <c r="Z19" s="244"/>
      <c r="AE19" s="241" t="s">
        <v>2</v>
      </c>
      <c r="AF19" s="242"/>
      <c r="AG19" s="258" t="s">
        <v>63</v>
      </c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43"/>
      <c r="BC19" s="244"/>
      <c r="BD19" s="28"/>
      <c r="BE19" s="29"/>
      <c r="BF19" s="29"/>
      <c r="BG19" s="29"/>
      <c r="BI19" s="29"/>
      <c r="BJ19" s="29"/>
      <c r="BK19" s="29"/>
      <c r="BL19" s="236" t="s">
        <v>173</v>
      </c>
      <c r="BM19" s="29"/>
      <c r="BN19" s="29"/>
      <c r="BO19" s="29"/>
      <c r="BP19" s="29"/>
      <c r="BQ19" s="29"/>
      <c r="BR19" s="29"/>
      <c r="BS19" s="29"/>
      <c r="BT19" s="29"/>
      <c r="BU19" s="30"/>
      <c r="BV19" s="31"/>
      <c r="BW19" s="31"/>
      <c r="BX19" s="31"/>
      <c r="BY19" s="31"/>
      <c r="BZ19" s="31"/>
      <c r="CA19" s="30"/>
      <c r="CB19" s="30"/>
      <c r="CC19" s="32"/>
      <c r="CD19" s="32"/>
      <c r="CE19" s="32"/>
      <c r="CF19" s="32"/>
      <c r="CG19" s="32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</row>
    <row r="20" spans="2:103" s="27" customFormat="1" ht="15">
      <c r="B20" s="241" t="s">
        <v>3</v>
      </c>
      <c r="C20" s="242"/>
      <c r="D20" s="245" t="s">
        <v>88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43"/>
      <c r="Z20" s="244"/>
      <c r="AE20" s="241" t="s">
        <v>3</v>
      </c>
      <c r="AF20" s="242"/>
      <c r="AG20" s="245" t="s">
        <v>89</v>
      </c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43"/>
      <c r="BC20" s="244"/>
      <c r="BD20" s="28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31"/>
      <c r="BW20" s="31"/>
      <c r="BX20" s="31"/>
      <c r="BY20" s="31"/>
      <c r="BZ20" s="31"/>
      <c r="CA20" s="30"/>
      <c r="CB20" s="30"/>
      <c r="CC20" s="32"/>
      <c r="CD20" s="32"/>
      <c r="CE20" s="32"/>
      <c r="CF20" s="32"/>
      <c r="CG20" s="32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</row>
    <row r="21" spans="2:103" s="27" customFormat="1" ht="15">
      <c r="B21" s="241" t="s">
        <v>4</v>
      </c>
      <c r="C21" s="242"/>
      <c r="D21" s="245" t="s">
        <v>113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43"/>
      <c r="Z21" s="244"/>
      <c r="AE21" s="241" t="s">
        <v>4</v>
      </c>
      <c r="AF21" s="242"/>
      <c r="AG21" s="266" t="s">
        <v>94</v>
      </c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43"/>
      <c r="BC21" s="244"/>
      <c r="BD21" s="28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31"/>
      <c r="BW21" s="31"/>
      <c r="BX21" s="31"/>
      <c r="BY21" s="31"/>
      <c r="BZ21" s="31"/>
      <c r="CA21" s="30"/>
      <c r="CB21" s="30"/>
      <c r="CC21" s="32"/>
      <c r="CD21" s="32"/>
      <c r="CE21" s="32"/>
      <c r="CF21" s="32"/>
      <c r="CG21" s="32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</row>
    <row r="22" spans="2:103" s="27" customFormat="1" ht="15.75" thickBot="1">
      <c r="B22" s="251" t="s">
        <v>24</v>
      </c>
      <c r="C22" s="252"/>
      <c r="D22" s="253" t="s">
        <v>81</v>
      </c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5"/>
      <c r="Z22" s="256"/>
      <c r="AE22" s="251" t="s">
        <v>24</v>
      </c>
      <c r="AF22" s="252"/>
      <c r="AG22" s="279" t="s">
        <v>80</v>
      </c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55"/>
      <c r="BC22" s="256"/>
      <c r="BD22" s="28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31"/>
      <c r="BW22" s="31"/>
      <c r="BX22" s="31"/>
      <c r="BY22" s="31"/>
      <c r="BZ22" s="31"/>
      <c r="CA22" s="30"/>
      <c r="CB22" s="30"/>
      <c r="CC22" s="32"/>
      <c r="CD22" s="32"/>
      <c r="CE22" s="32"/>
      <c r="CF22" s="32"/>
      <c r="CG22" s="32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</row>
    <row r="23" spans="56:103" s="27" customFormat="1" ht="6" customHeight="1" thickBot="1"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33"/>
      <c r="BV23" s="33"/>
      <c r="BW23" s="33"/>
      <c r="BX23" s="33"/>
      <c r="BY23" s="33"/>
      <c r="BZ23" s="33"/>
      <c r="CA23" s="32"/>
      <c r="CB23" s="32"/>
      <c r="CC23" s="32"/>
      <c r="CD23" s="32"/>
      <c r="CE23" s="32"/>
      <c r="CF23" s="32"/>
      <c r="CG23" s="32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</row>
    <row r="24" spans="2:103" s="27" customFormat="1" ht="16.5" thickBot="1">
      <c r="B24" s="271" t="s">
        <v>42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3"/>
      <c r="AE24" s="271" t="s">
        <v>43</v>
      </c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3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33"/>
      <c r="BV24" s="33"/>
      <c r="BW24" s="33"/>
      <c r="BX24" s="33"/>
      <c r="BY24" s="33"/>
      <c r="BZ24" s="33"/>
      <c r="CA24" s="32"/>
      <c r="CB24" s="32"/>
      <c r="CC24" s="32"/>
      <c r="CD24" s="32"/>
      <c r="CE24" s="32"/>
      <c r="CF24" s="32"/>
      <c r="CG24" s="32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</row>
    <row r="25" spans="2:103" s="27" customFormat="1" ht="15">
      <c r="B25" s="241" t="s">
        <v>0</v>
      </c>
      <c r="C25" s="242"/>
      <c r="D25" s="258" t="s">
        <v>76</v>
      </c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43"/>
      <c r="Z25" s="244"/>
      <c r="AE25" s="241" t="s">
        <v>0</v>
      </c>
      <c r="AF25" s="242"/>
      <c r="AG25" s="258" t="s">
        <v>64</v>
      </c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43"/>
      <c r="BC25" s="244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33"/>
      <c r="BV25" s="33"/>
      <c r="BW25" s="33"/>
      <c r="BX25" s="33"/>
      <c r="BY25" s="33"/>
      <c r="BZ25" s="33"/>
      <c r="CA25" s="32"/>
      <c r="CB25" s="32"/>
      <c r="CC25" s="32"/>
      <c r="CD25" s="32"/>
      <c r="CE25" s="32"/>
      <c r="CF25" s="32"/>
      <c r="CG25" s="29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</row>
    <row r="26" spans="2:103" s="27" customFormat="1" ht="15">
      <c r="B26" s="241" t="s">
        <v>1</v>
      </c>
      <c r="C26" s="242"/>
      <c r="D26" s="266" t="s">
        <v>84</v>
      </c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43"/>
      <c r="Z26" s="244"/>
      <c r="AE26" s="241" t="s">
        <v>1</v>
      </c>
      <c r="AF26" s="242"/>
      <c r="AG26" s="258" t="s">
        <v>77</v>
      </c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43"/>
      <c r="BC26" s="244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33"/>
      <c r="BV26" s="33"/>
      <c r="BW26" s="33"/>
      <c r="BX26" s="33"/>
      <c r="BY26" s="33"/>
      <c r="BZ26" s="33"/>
      <c r="CA26" s="32"/>
      <c r="CB26" s="32"/>
      <c r="CC26" s="32"/>
      <c r="CD26" s="32"/>
      <c r="CE26" s="32"/>
      <c r="CF26" s="32"/>
      <c r="CG26" s="32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</row>
    <row r="27" spans="2:103" s="27" customFormat="1" ht="15">
      <c r="B27" s="241" t="s">
        <v>2</v>
      </c>
      <c r="C27" s="242"/>
      <c r="D27" s="258" t="s">
        <v>78</v>
      </c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43"/>
      <c r="Z27" s="244"/>
      <c r="AE27" s="241" t="s">
        <v>2</v>
      </c>
      <c r="AF27" s="242"/>
      <c r="AG27" s="266" t="s">
        <v>67</v>
      </c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43"/>
      <c r="BC27" s="244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33"/>
      <c r="BV27" s="33"/>
      <c r="BW27" s="33"/>
      <c r="BX27" s="33"/>
      <c r="BY27" s="33"/>
      <c r="BZ27" s="33"/>
      <c r="CA27" s="32"/>
      <c r="CB27" s="32"/>
      <c r="CC27" s="32"/>
      <c r="CD27" s="32"/>
      <c r="CE27" s="32"/>
      <c r="CF27" s="32"/>
      <c r="CG27" s="32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</row>
    <row r="28" spans="2:103" s="27" customFormat="1" ht="15">
      <c r="B28" s="241" t="s">
        <v>3</v>
      </c>
      <c r="C28" s="242"/>
      <c r="D28" s="245" t="s">
        <v>82</v>
      </c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43"/>
      <c r="Z28" s="244"/>
      <c r="AE28" s="241" t="s">
        <v>3</v>
      </c>
      <c r="AF28" s="242"/>
      <c r="AG28" s="245" t="s">
        <v>91</v>
      </c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43"/>
      <c r="BC28" s="244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33"/>
      <c r="BV28" s="33"/>
      <c r="BW28" s="33"/>
      <c r="BX28" s="33"/>
      <c r="BY28" s="33"/>
      <c r="BZ28" s="33"/>
      <c r="CA28" s="32"/>
      <c r="CB28" s="32"/>
      <c r="CC28" s="32"/>
      <c r="CD28" s="32"/>
      <c r="CE28" s="32"/>
      <c r="CF28" s="32"/>
      <c r="CG28" s="32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</row>
    <row r="29" spans="2:103" s="27" customFormat="1" ht="15">
      <c r="B29" s="241" t="s">
        <v>4</v>
      </c>
      <c r="C29" s="242"/>
      <c r="D29" s="245" t="s">
        <v>93</v>
      </c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43"/>
      <c r="Z29" s="244"/>
      <c r="AE29" s="241" t="s">
        <v>4</v>
      </c>
      <c r="AF29" s="242"/>
      <c r="AG29" s="270" t="s">
        <v>59</v>
      </c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43"/>
      <c r="BC29" s="244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33"/>
      <c r="BV29" s="33"/>
      <c r="BW29" s="33"/>
      <c r="BX29" s="33"/>
      <c r="BY29" s="33"/>
      <c r="BZ29" s="33"/>
      <c r="CA29" s="32"/>
      <c r="CB29" s="32"/>
      <c r="CC29" s="32"/>
      <c r="CD29" s="32"/>
      <c r="CE29" s="32"/>
      <c r="CF29" s="32"/>
      <c r="CG29" s="32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</row>
    <row r="30" spans="2:103" s="27" customFormat="1" ht="15.75" thickBot="1">
      <c r="B30" s="251" t="s">
        <v>24</v>
      </c>
      <c r="C30" s="252"/>
      <c r="D30" s="253" t="s">
        <v>79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5"/>
      <c r="Z30" s="256"/>
      <c r="AE30" s="251" t="s">
        <v>24</v>
      </c>
      <c r="AF30" s="252"/>
      <c r="AG30" s="253" t="s">
        <v>95</v>
      </c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5"/>
      <c r="BC30" s="256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33"/>
      <c r="BV30" s="33"/>
      <c r="BW30" s="33"/>
      <c r="BX30" s="33"/>
      <c r="BY30" s="33"/>
      <c r="BZ30" s="33"/>
      <c r="CA30" s="32"/>
      <c r="CB30" s="32"/>
      <c r="CC30" s="32"/>
      <c r="CD30" s="32"/>
      <c r="CE30" s="32"/>
      <c r="CF30" s="32"/>
      <c r="CG30" s="32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</row>
    <row r="31" spans="6:48" ht="6" customHeight="1" thickBot="1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26"/>
      <c r="AQ31" s="6"/>
      <c r="AR31" s="6"/>
      <c r="AS31" s="6"/>
      <c r="AT31" s="6"/>
      <c r="AU31" s="6"/>
      <c r="AV31" s="6"/>
    </row>
    <row r="32" spans="2:103" ht="16.5" thickBot="1">
      <c r="B32" s="267" t="s">
        <v>44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9"/>
      <c r="BD32" s="2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"/>
      <c r="BV32" s="4"/>
      <c r="BW32" s="4"/>
      <c r="BX32" s="4"/>
      <c r="BY32" s="4"/>
      <c r="BZ32" s="4"/>
      <c r="CA32" s="3"/>
      <c r="CB32" s="3"/>
      <c r="CC32" s="35"/>
      <c r="CD32" s="35"/>
      <c r="CE32" s="35"/>
      <c r="CF32" s="35"/>
      <c r="CG32" s="35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2:103" ht="15">
      <c r="B33" s="241" t="s">
        <v>0</v>
      </c>
      <c r="C33" s="242"/>
      <c r="D33" s="266" t="s">
        <v>83</v>
      </c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43"/>
      <c r="Z33" s="244"/>
      <c r="BD33" s="2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"/>
      <c r="BV33" s="4"/>
      <c r="BW33" s="4"/>
      <c r="BX33" s="4"/>
      <c r="BY33" s="4"/>
      <c r="BZ33" s="4"/>
      <c r="CA33" s="3"/>
      <c r="CB33" s="3"/>
      <c r="CC33" s="35"/>
      <c r="CD33" s="35"/>
      <c r="CE33" s="35"/>
      <c r="CF33" s="35"/>
      <c r="CG33" s="35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</row>
    <row r="34" spans="2:103" ht="15">
      <c r="B34" s="241" t="s">
        <v>1</v>
      </c>
      <c r="C34" s="242"/>
      <c r="D34" s="266" t="s">
        <v>92</v>
      </c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43"/>
      <c r="Z34" s="244"/>
      <c r="BD34" s="2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"/>
      <c r="BV34" s="4"/>
      <c r="BW34" s="4"/>
      <c r="BX34" s="4"/>
      <c r="BY34" s="4"/>
      <c r="BZ34" s="4"/>
      <c r="CA34" s="3"/>
      <c r="CB34" s="3"/>
      <c r="CC34" s="35"/>
      <c r="CD34" s="35"/>
      <c r="CE34" s="35"/>
      <c r="CF34" s="35"/>
      <c r="CG34" s="3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</row>
    <row r="35" spans="2:103" ht="15">
      <c r="B35" s="241" t="s">
        <v>2</v>
      </c>
      <c r="C35" s="242"/>
      <c r="D35" s="258" t="s">
        <v>65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43"/>
      <c r="Z35" s="244"/>
      <c r="BD35" s="2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"/>
      <c r="BV35" s="4"/>
      <c r="BW35" s="4"/>
      <c r="BX35" s="4"/>
      <c r="BY35" s="4"/>
      <c r="BZ35" s="4"/>
      <c r="CA35" s="3"/>
      <c r="CB35" s="3"/>
      <c r="CC35" s="35"/>
      <c r="CD35" s="35"/>
      <c r="CE35" s="35"/>
      <c r="CF35" s="35"/>
      <c r="CG35" s="35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2:103" ht="15">
      <c r="B36" s="241" t="s">
        <v>3</v>
      </c>
      <c r="C36" s="242"/>
      <c r="D36" s="258" t="s">
        <v>68</v>
      </c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43"/>
      <c r="Z36" s="244"/>
      <c r="BD36" s="2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"/>
      <c r="BV36" s="4"/>
      <c r="BW36" s="4"/>
      <c r="BX36" s="4"/>
      <c r="BY36" s="4"/>
      <c r="BZ36" s="4"/>
      <c r="CA36" s="3"/>
      <c r="CB36" s="3"/>
      <c r="CC36" s="35"/>
      <c r="CD36" s="35"/>
      <c r="CE36" s="35"/>
      <c r="CF36" s="35"/>
      <c r="CG36" s="35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</row>
    <row r="37" spans="2:103" ht="15">
      <c r="B37" s="241" t="s">
        <v>4</v>
      </c>
      <c r="C37" s="242"/>
      <c r="D37" s="245" t="s">
        <v>116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43"/>
      <c r="Z37" s="244"/>
      <c r="BD37" s="2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"/>
      <c r="BV37" s="4"/>
      <c r="BW37" s="4"/>
      <c r="BX37" s="4"/>
      <c r="BY37" s="4"/>
      <c r="BZ37" s="4"/>
      <c r="CA37" s="3"/>
      <c r="CB37" s="3"/>
      <c r="CC37" s="35"/>
      <c r="CD37" s="35"/>
      <c r="CE37" s="35"/>
      <c r="CF37" s="35"/>
      <c r="CG37" s="3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2:103" ht="15.75" thickBot="1">
      <c r="B38" s="251" t="s">
        <v>24</v>
      </c>
      <c r="C38" s="252"/>
      <c r="D38" s="265" t="s">
        <v>96</v>
      </c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55"/>
      <c r="Z38" s="256"/>
      <c r="BD38" s="2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"/>
      <c r="BV38" s="4"/>
      <c r="BW38" s="4"/>
      <c r="BX38" s="4"/>
      <c r="BY38" s="4"/>
      <c r="BZ38" s="4"/>
      <c r="CA38" s="3"/>
      <c r="CB38" s="3"/>
      <c r="CC38" s="35"/>
      <c r="CD38" s="35"/>
      <c r="CE38" s="35"/>
      <c r="CF38" s="35"/>
      <c r="CG38" s="35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56:103" ht="15.75" customHeight="1"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36"/>
      <c r="BV39" s="36"/>
      <c r="BW39" s="36"/>
      <c r="BX39" s="36"/>
      <c r="BY39" s="36"/>
      <c r="BZ39" s="36"/>
      <c r="CA39" s="35"/>
      <c r="CB39" s="35"/>
      <c r="CC39" s="35"/>
      <c r="CD39" s="35"/>
      <c r="CE39" s="35"/>
      <c r="CF39" s="35"/>
      <c r="CG39" s="35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1:103" ht="15.75" customHeight="1">
      <c r="A40" s="54"/>
      <c r="B40" s="54"/>
      <c r="C40" s="54"/>
      <c r="D40" s="18"/>
      <c r="E40" s="19"/>
      <c r="F40" s="19"/>
      <c r="G40" s="260" t="s">
        <v>167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0"/>
      <c r="AU40" s="20"/>
      <c r="AV40" s="20"/>
      <c r="AW40" s="20"/>
      <c r="AX40" s="71"/>
      <c r="AY40" s="71"/>
      <c r="AZ40" s="71"/>
      <c r="BA40" s="71"/>
      <c r="BB40" s="71"/>
      <c r="BC40" s="7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36"/>
      <c r="BV40" s="36"/>
      <c r="BW40" s="36"/>
      <c r="BX40" s="36"/>
      <c r="BY40" s="36"/>
      <c r="BZ40" s="36"/>
      <c r="CA40" s="35"/>
      <c r="CB40" s="35"/>
      <c r="CC40" s="35"/>
      <c r="CD40" s="35"/>
      <c r="CE40" s="35"/>
      <c r="CF40" s="35"/>
      <c r="CG40" s="35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</row>
    <row r="41" spans="1:103" ht="15.75" customHeight="1">
      <c r="A41" s="218"/>
      <c r="B41" s="262" t="s">
        <v>98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36"/>
      <c r="BV41" s="36"/>
      <c r="BW41" s="36"/>
      <c r="BX41" s="36"/>
      <c r="BY41" s="36"/>
      <c r="BZ41" s="36"/>
      <c r="CA41" s="35"/>
      <c r="CB41" s="35"/>
      <c r="CC41" s="35"/>
      <c r="CD41" s="35"/>
      <c r="CE41" s="35"/>
      <c r="CF41" s="35"/>
      <c r="CG41" s="35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</row>
    <row r="42" spans="1:103" ht="12.7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6"/>
      <c r="BV42" s="36"/>
      <c r="BW42" s="36"/>
      <c r="BX42" s="36"/>
      <c r="BY42" s="36"/>
      <c r="BZ42" s="36"/>
      <c r="CA42" s="35"/>
      <c r="CB42" s="35"/>
      <c r="CC42" s="35"/>
      <c r="CD42" s="35"/>
      <c r="CE42" s="35"/>
      <c r="CF42" s="35"/>
      <c r="CG42" s="35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</row>
    <row r="43" spans="1:103" ht="12.75" customHeight="1">
      <c r="A43" s="45"/>
      <c r="B43" s="45"/>
      <c r="C43" s="45"/>
      <c r="D43" s="45"/>
      <c r="E43" s="45"/>
      <c r="F43" s="45" t="s">
        <v>18</v>
      </c>
      <c r="G43" s="45"/>
      <c r="H43" s="45"/>
      <c r="I43" s="45"/>
      <c r="J43" s="45"/>
      <c r="K43" s="278">
        <v>1</v>
      </c>
      <c r="L43" s="278"/>
      <c r="M43" s="89" t="s">
        <v>20</v>
      </c>
      <c r="N43" s="237">
        <v>0.009722222222222222</v>
      </c>
      <c r="O43" s="237"/>
      <c r="P43" s="237"/>
      <c r="Q43" s="237"/>
      <c r="R43" s="88" t="s">
        <v>19</v>
      </c>
      <c r="S43" s="45"/>
      <c r="T43" s="45"/>
      <c r="U43" s="45"/>
      <c r="V43" s="45"/>
      <c r="W43" s="45"/>
      <c r="X43" s="45"/>
      <c r="Y43" s="45" t="s">
        <v>21</v>
      </c>
      <c r="Z43" s="45"/>
      <c r="AA43" s="45"/>
      <c r="AB43" s="45"/>
      <c r="AC43" s="237">
        <v>0.0020833333333333333</v>
      </c>
      <c r="AD43" s="237"/>
      <c r="AE43" s="237"/>
      <c r="AF43" s="237"/>
      <c r="AG43" s="88" t="s">
        <v>19</v>
      </c>
      <c r="AH43" s="45"/>
      <c r="AI43" s="45"/>
      <c r="AJ43" s="45"/>
      <c r="AK43" s="45"/>
      <c r="AL43" s="45"/>
      <c r="AM43" s="45"/>
      <c r="AN43" s="45" t="s">
        <v>22</v>
      </c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89">
        <v>3</v>
      </c>
      <c r="AZ43" s="89"/>
      <c r="BA43" s="45"/>
      <c r="BB43" s="45"/>
      <c r="BC43" s="45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6"/>
      <c r="BV43" s="36"/>
      <c r="BW43" s="36"/>
      <c r="BX43" s="36"/>
      <c r="BY43" s="36"/>
      <c r="BZ43" s="36"/>
      <c r="CA43" s="35"/>
      <c r="CB43" s="35"/>
      <c r="CC43" s="35"/>
      <c r="CD43" s="35"/>
      <c r="CE43" s="35"/>
      <c r="CF43" s="35"/>
      <c r="CG43" s="35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</row>
    <row r="44" spans="56:103" ht="12.75" customHeight="1"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36"/>
      <c r="BV44" s="36"/>
      <c r="BW44" s="36"/>
      <c r="BX44" s="36"/>
      <c r="BY44" s="36"/>
      <c r="BZ44" s="36"/>
      <c r="CA44" s="35"/>
      <c r="CB44" s="35"/>
      <c r="CC44" s="35"/>
      <c r="CD44" s="35"/>
      <c r="CE44" s="35"/>
      <c r="CF44" s="35"/>
      <c r="CG44" s="35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56:103" ht="17.25" customHeight="1" thickBot="1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36"/>
      <c r="BV45" s="36"/>
      <c r="BW45" s="36"/>
      <c r="BX45" s="36"/>
      <c r="BY45" s="36"/>
      <c r="BZ45" s="36"/>
      <c r="CA45" s="35"/>
      <c r="CB45" s="35"/>
      <c r="CC45" s="35"/>
      <c r="CD45" s="35"/>
      <c r="CE45" s="35"/>
      <c r="CF45" s="35"/>
      <c r="CG45" s="35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2:55" ht="16.5" thickBot="1">
      <c r="B46" s="238" t="s">
        <v>45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40"/>
      <c r="AE46" s="246" t="s">
        <v>62</v>
      </c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8"/>
    </row>
    <row r="47" spans="2:55" ht="15">
      <c r="B47" s="241" t="s">
        <v>0</v>
      </c>
      <c r="C47" s="242"/>
      <c r="D47" s="245" t="s">
        <v>60</v>
      </c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43"/>
      <c r="Z47" s="244"/>
      <c r="AE47" s="241" t="s">
        <v>0</v>
      </c>
      <c r="AF47" s="242"/>
      <c r="AG47" s="249" t="s">
        <v>87</v>
      </c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63"/>
      <c r="BC47" s="264"/>
    </row>
    <row r="48" spans="2:55" ht="15">
      <c r="B48" s="241" t="s">
        <v>1</v>
      </c>
      <c r="C48" s="242"/>
      <c r="D48" s="245" t="s">
        <v>166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3"/>
      <c r="Z48" s="244"/>
      <c r="AE48" s="241" t="s">
        <v>1</v>
      </c>
      <c r="AF48" s="242"/>
      <c r="AG48" s="245" t="s">
        <v>75</v>
      </c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3"/>
      <c r="BC48" s="244"/>
    </row>
    <row r="49" spans="2:55" ht="15">
      <c r="B49" s="241" t="s">
        <v>2</v>
      </c>
      <c r="C49" s="242"/>
      <c r="D49" s="250" t="s">
        <v>85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43"/>
      <c r="Z49" s="244"/>
      <c r="AE49" s="241" t="s">
        <v>2</v>
      </c>
      <c r="AF49" s="242"/>
      <c r="AG49" s="245" t="s">
        <v>74</v>
      </c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3"/>
      <c r="BC49" s="244"/>
    </row>
    <row r="50" spans="2:55" ht="15">
      <c r="B50" s="241" t="s">
        <v>3</v>
      </c>
      <c r="C50" s="242"/>
      <c r="D50" s="257" t="s">
        <v>90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43"/>
      <c r="Z50" s="244"/>
      <c r="AE50" s="241" t="s">
        <v>3</v>
      </c>
      <c r="AF50" s="242"/>
      <c r="AG50" s="245" t="s">
        <v>174</v>
      </c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3"/>
      <c r="BC50" s="244"/>
    </row>
    <row r="51" spans="2:55" ht="15">
      <c r="B51" s="241" t="s">
        <v>4</v>
      </c>
      <c r="C51" s="242"/>
      <c r="D51" s="250" t="s">
        <v>66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43"/>
      <c r="Z51" s="244"/>
      <c r="AE51" s="241" t="s">
        <v>4</v>
      </c>
      <c r="AF51" s="242"/>
      <c r="AG51" s="245" t="s">
        <v>117</v>
      </c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3"/>
      <c r="BC51" s="244"/>
    </row>
    <row r="52" spans="2:55" ht="15.75" thickBot="1">
      <c r="B52" s="251" t="s">
        <v>24</v>
      </c>
      <c r="C52" s="252"/>
      <c r="D52" s="253" t="s">
        <v>177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5"/>
      <c r="Z52" s="256"/>
      <c r="AE52" s="251" t="s">
        <v>24</v>
      </c>
      <c r="AF52" s="252"/>
      <c r="AG52" s="253" t="s">
        <v>178</v>
      </c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5"/>
      <c r="BC52" s="256"/>
    </row>
    <row r="54" spans="6:7" ht="12.75">
      <c r="F54" s="6"/>
      <c r="G54" s="6"/>
    </row>
    <row r="55" spans="6:7" ht="12.75">
      <c r="F55" s="6"/>
      <c r="G55" s="6"/>
    </row>
    <row r="56" spans="6:7" ht="12.75">
      <c r="F56" s="6"/>
      <c r="G56" s="6"/>
    </row>
    <row r="57" spans="6:7" ht="12.75">
      <c r="F57" s="6"/>
      <c r="G57" s="6"/>
    </row>
    <row r="58" spans="6:7" ht="12.75">
      <c r="F58" s="6"/>
      <c r="G58" s="6"/>
    </row>
    <row r="59" spans="6:7" ht="12.75">
      <c r="F59" s="6"/>
      <c r="G59" s="6"/>
    </row>
    <row r="60" spans="6:7" ht="12.75">
      <c r="F60" s="6"/>
      <c r="G60" s="6"/>
    </row>
    <row r="61" spans="6:7" ht="12.75">
      <c r="F61" s="6"/>
      <c r="G61" s="6"/>
    </row>
    <row r="62" spans="6:7" ht="12.75">
      <c r="F62" s="6"/>
      <c r="G62" s="6"/>
    </row>
    <row r="63" spans="6:7" ht="12.75">
      <c r="F63" s="6"/>
      <c r="G63" s="6"/>
    </row>
    <row r="64" spans="6:7" ht="12.75">
      <c r="F64" s="6"/>
      <c r="G64" s="6"/>
    </row>
    <row r="65" spans="6:7" ht="12.75">
      <c r="F65" s="6"/>
      <c r="G65" s="6"/>
    </row>
    <row r="66" spans="6:7" ht="12.75">
      <c r="F66" s="6"/>
      <c r="G66" s="6"/>
    </row>
    <row r="67" spans="6:7" ht="12.75">
      <c r="F67" s="6"/>
      <c r="G67" s="6"/>
    </row>
    <row r="68" spans="6:7" ht="12.75">
      <c r="F68" s="6"/>
      <c r="G68" s="6"/>
    </row>
    <row r="69" spans="6:7" ht="12.75">
      <c r="F69" s="6"/>
      <c r="G69" s="6"/>
    </row>
    <row r="70" spans="6:7" ht="12.75">
      <c r="F70" s="6"/>
      <c r="G70" s="6"/>
    </row>
    <row r="71" spans="6:7" ht="12.75">
      <c r="F71" s="6"/>
      <c r="G71" s="6"/>
    </row>
    <row r="72" spans="6:7" ht="12.75">
      <c r="F72" s="6"/>
      <c r="G72" s="6"/>
    </row>
    <row r="73" spans="6:7" ht="12.75">
      <c r="F73" s="6"/>
      <c r="G73" s="6"/>
    </row>
    <row r="74" spans="6:7" ht="12.75">
      <c r="F74" s="6"/>
      <c r="G74" s="6"/>
    </row>
    <row r="75" spans="6:7" ht="12.75">
      <c r="F75" s="6"/>
      <c r="G75" s="6"/>
    </row>
    <row r="76" spans="6:7" ht="12.75">
      <c r="F76" s="6"/>
      <c r="G76" s="6"/>
    </row>
    <row r="77" spans="6:7" ht="12.75">
      <c r="F77" s="6"/>
      <c r="G77" s="6"/>
    </row>
    <row r="78" spans="6:7" ht="12.75">
      <c r="F78" s="6"/>
      <c r="G78" s="6"/>
    </row>
    <row r="79" spans="6:7" ht="12.75">
      <c r="F79" s="6"/>
      <c r="G79" s="6"/>
    </row>
    <row r="80" spans="6:7" ht="12.75">
      <c r="F80" s="6"/>
      <c r="G80" s="6"/>
    </row>
    <row r="81" spans="6:7" ht="12.75">
      <c r="F81" s="6"/>
      <c r="G81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86" spans="6:7" ht="12.75">
      <c r="F86" s="6"/>
      <c r="G86" s="6"/>
    </row>
    <row r="87" spans="6:7" ht="12.75">
      <c r="F87" s="6"/>
      <c r="G87" s="6"/>
    </row>
    <row r="88" spans="6:7" ht="12.75">
      <c r="F88" s="6"/>
      <c r="G88" s="6"/>
    </row>
    <row r="89" spans="6:7" ht="12.75">
      <c r="F89" s="6"/>
      <c r="G89" s="6"/>
    </row>
    <row r="90" spans="6:7" ht="12.75">
      <c r="F90" s="6"/>
      <c r="G90" s="6"/>
    </row>
    <row r="91" spans="6:7" ht="12.75">
      <c r="F91" s="6"/>
      <c r="G91" s="6"/>
    </row>
    <row r="92" spans="6:7" ht="12.75">
      <c r="F92" s="6"/>
      <c r="G92" s="6"/>
    </row>
    <row r="93" spans="6:7" ht="12.75">
      <c r="F93" s="6"/>
      <c r="G93" s="6"/>
    </row>
    <row r="94" spans="6:7" ht="12.75">
      <c r="F94" s="6"/>
      <c r="G94" s="6"/>
    </row>
    <row r="95" spans="6:7" ht="12.75">
      <c r="F95" s="6"/>
      <c r="G95" s="6"/>
    </row>
    <row r="96" spans="6:7" ht="12.75">
      <c r="F96" s="6"/>
      <c r="G96" s="6"/>
    </row>
    <row r="97" spans="6:7" ht="12.75">
      <c r="F97" s="6"/>
      <c r="G97" s="6"/>
    </row>
    <row r="98" spans="6:7" ht="12.75">
      <c r="F98" s="6"/>
      <c r="G98" s="6"/>
    </row>
    <row r="99" spans="6:7" ht="12.75">
      <c r="F99" s="6"/>
      <c r="G99" s="6"/>
    </row>
    <row r="100" spans="6:7" ht="12.75">
      <c r="F100" s="6"/>
      <c r="G100" s="6"/>
    </row>
    <row r="101" spans="6:7" ht="12.75">
      <c r="F101" s="6"/>
      <c r="G101" s="6"/>
    </row>
    <row r="102" spans="6:7" ht="12.75">
      <c r="F102" s="6"/>
      <c r="G102" s="6"/>
    </row>
    <row r="103" spans="6:7" ht="12.75">
      <c r="F103" s="6"/>
      <c r="G103" s="6"/>
    </row>
    <row r="104" spans="6:7" ht="12.75">
      <c r="F104" s="6"/>
      <c r="G104" s="6"/>
    </row>
    <row r="105" spans="6:7" ht="12.75">
      <c r="F105" s="6"/>
      <c r="G105" s="6"/>
    </row>
    <row r="106" spans="6:7" ht="12.75">
      <c r="F106" s="6"/>
      <c r="G106" s="6"/>
    </row>
    <row r="107" spans="6:7" ht="12.75">
      <c r="F107" s="6"/>
      <c r="G107" s="6"/>
    </row>
    <row r="108" spans="6:7" ht="12.75">
      <c r="F108" s="6"/>
      <c r="G108" s="6"/>
    </row>
    <row r="109" spans="6:7" ht="12.75">
      <c r="F109" s="6"/>
      <c r="G109" s="6"/>
    </row>
    <row r="110" spans="6:7" ht="12.75">
      <c r="F110" s="6"/>
      <c r="G110" s="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6"/>
      <c r="G114" s="6"/>
    </row>
    <row r="115" spans="6:7" ht="12.75">
      <c r="F115" s="6"/>
      <c r="G115" s="6"/>
    </row>
    <row r="116" spans="6:7" ht="12.75">
      <c r="F116" s="6"/>
      <c r="G116" s="6"/>
    </row>
    <row r="117" spans="6:7" ht="12.75">
      <c r="F117" s="6"/>
      <c r="G117" s="6"/>
    </row>
    <row r="118" spans="6:7" ht="12.75">
      <c r="F118" s="6"/>
      <c r="G118" s="6"/>
    </row>
    <row r="119" spans="6:7" ht="12.75">
      <c r="F119" s="6"/>
      <c r="G119" s="6"/>
    </row>
    <row r="120" spans="6:7" ht="12.75">
      <c r="F120" s="6"/>
      <c r="G120" s="6"/>
    </row>
    <row r="121" spans="6:7" ht="12.75">
      <c r="F121" s="6"/>
      <c r="G121" s="6"/>
    </row>
    <row r="122" spans="6:7" ht="12.75">
      <c r="F122" s="6"/>
      <c r="G122" s="6"/>
    </row>
    <row r="123" spans="6:7" ht="12.75">
      <c r="F123" s="6"/>
      <c r="G123" s="6"/>
    </row>
    <row r="124" spans="6:7" ht="12.75">
      <c r="F124" s="6"/>
      <c r="G124" s="6"/>
    </row>
    <row r="125" spans="6:7" ht="12.75">
      <c r="F125" s="6"/>
      <c r="G125" s="6"/>
    </row>
    <row r="126" spans="6:7" ht="12.75">
      <c r="F126" s="6"/>
      <c r="G126" s="6"/>
    </row>
    <row r="127" spans="6:7" ht="12.75">
      <c r="F127" s="6"/>
      <c r="G127" s="6"/>
    </row>
    <row r="128" spans="6:7" ht="12.75">
      <c r="F128" s="6"/>
      <c r="G128" s="6"/>
    </row>
    <row r="129" spans="6:7" ht="12.75">
      <c r="F129" s="6"/>
      <c r="G129" s="6"/>
    </row>
    <row r="130" spans="6:7" ht="12.75">
      <c r="F130" s="6"/>
      <c r="G130" s="6"/>
    </row>
    <row r="131" spans="6:7" ht="12.75">
      <c r="F131" s="6"/>
      <c r="G131" s="6"/>
    </row>
    <row r="132" spans="6:7" ht="12.75">
      <c r="F132" s="6"/>
      <c r="G132" s="6"/>
    </row>
    <row r="133" spans="6:7" ht="12.75">
      <c r="F133" s="6"/>
      <c r="G133" s="6"/>
    </row>
    <row r="134" spans="6:7" ht="12.75">
      <c r="F134" s="6"/>
      <c r="G134" s="6"/>
    </row>
    <row r="135" spans="6:7" ht="12.75">
      <c r="F135" s="6"/>
      <c r="G135" s="6"/>
    </row>
    <row r="136" spans="6:7" ht="12.75">
      <c r="F136" s="6"/>
      <c r="G136" s="6"/>
    </row>
    <row r="137" spans="6:7" ht="12.75">
      <c r="F137" s="6"/>
      <c r="G137" s="6"/>
    </row>
    <row r="138" spans="6:7" ht="12.75">
      <c r="F138" s="6"/>
      <c r="G138" s="6"/>
    </row>
    <row r="139" spans="6:7" ht="12.75">
      <c r="F139" s="6"/>
      <c r="G139" s="6"/>
    </row>
    <row r="140" spans="6:7" ht="12.75">
      <c r="F140" s="6"/>
      <c r="G140" s="6"/>
    </row>
    <row r="141" spans="6:7" ht="12.75">
      <c r="F141" s="6"/>
      <c r="G141" s="6"/>
    </row>
    <row r="142" spans="6:7" ht="12.75">
      <c r="F142" s="6"/>
      <c r="G142" s="6"/>
    </row>
    <row r="143" spans="6:7" ht="12.75">
      <c r="F143" s="6"/>
      <c r="G143" s="6"/>
    </row>
    <row r="144" spans="6:7" ht="12.75">
      <c r="F144" s="6"/>
      <c r="G144" s="6"/>
    </row>
    <row r="145" spans="6:7" ht="12.75">
      <c r="F145" s="6"/>
      <c r="G145" s="6"/>
    </row>
    <row r="146" spans="6:7" ht="12.75">
      <c r="F146" s="6"/>
      <c r="G146" s="6"/>
    </row>
    <row r="147" spans="6:7" ht="12.75">
      <c r="F147" s="6"/>
      <c r="G147" s="6"/>
    </row>
    <row r="148" spans="6:7" ht="12.75">
      <c r="F148" s="6"/>
      <c r="G148" s="6"/>
    </row>
    <row r="149" spans="6:7" ht="12.75">
      <c r="F149" s="6"/>
      <c r="G149" s="6"/>
    </row>
    <row r="150" spans="6:7" ht="12.75">
      <c r="F150" s="6"/>
      <c r="G150" s="6"/>
    </row>
    <row r="151" spans="6:7" ht="12.75">
      <c r="F151" s="6"/>
      <c r="G151" s="6"/>
    </row>
    <row r="152" spans="6:7" ht="12.75">
      <c r="F152" s="6"/>
      <c r="G152" s="6"/>
    </row>
    <row r="153" spans="6:7" ht="12.75">
      <c r="F153" s="6"/>
      <c r="G153" s="6"/>
    </row>
    <row r="154" spans="6:7" ht="12.75">
      <c r="F154" s="6"/>
      <c r="G154" s="6"/>
    </row>
    <row r="155" spans="6:7" ht="12.75">
      <c r="F155" s="6"/>
      <c r="G155" s="6"/>
    </row>
    <row r="156" spans="6:7" ht="12.75">
      <c r="F156" s="6"/>
      <c r="G156" s="6"/>
    </row>
    <row r="157" spans="6:7" ht="12.75">
      <c r="F157" s="6"/>
      <c r="G157" s="6"/>
    </row>
    <row r="158" spans="6:7" ht="12.75">
      <c r="F158" s="6"/>
      <c r="G158" s="6"/>
    </row>
    <row r="159" spans="6:7" ht="12.75">
      <c r="F159" s="6"/>
      <c r="G159" s="6"/>
    </row>
    <row r="160" spans="6:7" ht="12.75">
      <c r="F160" s="6"/>
      <c r="G160" s="6"/>
    </row>
    <row r="161" spans="6:7" ht="12.75">
      <c r="F161" s="6"/>
      <c r="G161" s="6"/>
    </row>
    <row r="162" spans="6:7" ht="12.75">
      <c r="F162" s="6"/>
      <c r="G162" s="6"/>
    </row>
    <row r="163" spans="6:7" ht="12.75">
      <c r="F163" s="6"/>
      <c r="G163" s="6"/>
    </row>
    <row r="164" spans="6:7" ht="12.75">
      <c r="F164" s="6"/>
      <c r="G164" s="6"/>
    </row>
    <row r="165" spans="6:7" ht="12.75">
      <c r="F165" s="6"/>
      <c r="G165" s="6"/>
    </row>
    <row r="166" spans="6:7" ht="12.75">
      <c r="F166" s="6"/>
      <c r="G166" s="6"/>
    </row>
    <row r="167" spans="6:7" ht="12.75">
      <c r="F167" s="6"/>
      <c r="G167" s="6"/>
    </row>
    <row r="168" spans="6:7" ht="12.75">
      <c r="F168" s="6"/>
      <c r="G168" s="6"/>
    </row>
    <row r="169" spans="6:7" ht="12.75">
      <c r="F169" s="6"/>
      <c r="G169" s="6"/>
    </row>
    <row r="170" spans="6:7" ht="12.75">
      <c r="F170" s="6"/>
      <c r="G170" s="6"/>
    </row>
    <row r="171" spans="6:7" ht="12.75">
      <c r="F171" s="6"/>
      <c r="G171" s="6"/>
    </row>
    <row r="172" spans="6:7" ht="12.75">
      <c r="F172" s="6"/>
      <c r="G172" s="6"/>
    </row>
    <row r="173" spans="6:7" ht="12.75">
      <c r="F173" s="6"/>
      <c r="G173" s="6"/>
    </row>
    <row r="174" spans="6:7" ht="12.75">
      <c r="F174" s="6"/>
      <c r="G174" s="6"/>
    </row>
    <row r="175" spans="6:7" ht="12.75">
      <c r="F175" s="6"/>
      <c r="G175" s="6"/>
    </row>
    <row r="176" spans="6:7" ht="12.75">
      <c r="F176" s="6"/>
      <c r="G176" s="6"/>
    </row>
    <row r="177" spans="6:7" ht="12.75">
      <c r="F177" s="6"/>
      <c r="G177" s="6"/>
    </row>
    <row r="178" spans="6:7" ht="12.75">
      <c r="F178" s="6"/>
      <c r="G178" s="6"/>
    </row>
    <row r="179" spans="6:7" ht="12.75">
      <c r="F179" s="6"/>
      <c r="G179" s="6"/>
    </row>
    <row r="180" spans="6:7" ht="12.75">
      <c r="F180" s="6"/>
      <c r="G180" s="6"/>
    </row>
    <row r="181" spans="6:7" ht="12.75">
      <c r="F181" s="6"/>
      <c r="G181" s="6"/>
    </row>
    <row r="182" spans="6:7" ht="12.75">
      <c r="F182" s="6"/>
      <c r="G182" s="6"/>
    </row>
    <row r="183" spans="6:7" ht="12.75">
      <c r="F183" s="6"/>
      <c r="G183" s="6"/>
    </row>
    <row r="184" spans="6:7" ht="12.75">
      <c r="F184" s="6"/>
      <c r="G184" s="6"/>
    </row>
    <row r="185" spans="6:7" ht="12.75">
      <c r="F185" s="6"/>
      <c r="G185" s="6"/>
    </row>
    <row r="186" spans="6:7" ht="12.75">
      <c r="F186" s="6"/>
      <c r="G186" s="6"/>
    </row>
    <row r="187" spans="6:7" ht="12.75">
      <c r="F187" s="6"/>
      <c r="G187" s="6"/>
    </row>
    <row r="188" spans="6:7" ht="12.75">
      <c r="F188" s="6"/>
      <c r="G188" s="6"/>
    </row>
    <row r="189" spans="6:7" ht="12.75">
      <c r="F189" s="6"/>
      <c r="G189" s="6"/>
    </row>
    <row r="190" spans="6:7" ht="12.75">
      <c r="F190" s="6"/>
      <c r="G190" s="6"/>
    </row>
    <row r="191" spans="6:7" ht="12.75">
      <c r="F191" s="6"/>
      <c r="G191" s="6"/>
    </row>
    <row r="192" spans="6:7" ht="12.75">
      <c r="F192" s="6"/>
      <c r="G192" s="6"/>
    </row>
    <row r="193" spans="6:7" ht="12.75">
      <c r="F193" s="6"/>
      <c r="G193" s="6"/>
    </row>
    <row r="194" spans="6:7" ht="12.75">
      <c r="F194" s="6"/>
      <c r="G194" s="6"/>
    </row>
    <row r="195" spans="6:7" ht="12.75">
      <c r="F195" s="6"/>
      <c r="G195" s="6"/>
    </row>
    <row r="196" spans="6:7" ht="12.75">
      <c r="F196" s="6"/>
      <c r="G196" s="6"/>
    </row>
    <row r="197" spans="6:7" ht="12.75">
      <c r="F197" s="6"/>
      <c r="G197" s="6"/>
    </row>
    <row r="198" spans="6:7" ht="12.75">
      <c r="F198" s="6"/>
      <c r="G198" s="6"/>
    </row>
    <row r="199" spans="6:7" ht="12.75">
      <c r="F199" s="6"/>
      <c r="G199" s="6"/>
    </row>
    <row r="200" spans="6:7" ht="12.75">
      <c r="F200" s="6"/>
      <c r="G200" s="6"/>
    </row>
    <row r="201" spans="6:7" ht="12.75">
      <c r="F201" s="6"/>
      <c r="G201" s="6"/>
    </row>
    <row r="202" spans="6:7" ht="12.75">
      <c r="F202" s="6"/>
      <c r="G202" s="6"/>
    </row>
    <row r="203" spans="6:7" ht="12.75">
      <c r="F203" s="6"/>
      <c r="G203" s="6"/>
    </row>
    <row r="204" spans="6:7" ht="12.75">
      <c r="F204" s="6"/>
      <c r="G204" s="6"/>
    </row>
    <row r="205" spans="6:7" ht="12.75">
      <c r="F205" s="6"/>
      <c r="G205" s="6"/>
    </row>
    <row r="206" spans="6:7" ht="12.75">
      <c r="F206" s="6"/>
      <c r="G206" s="6"/>
    </row>
    <row r="207" spans="6:7" ht="12.75">
      <c r="F207" s="6"/>
      <c r="G207" s="6"/>
    </row>
    <row r="208" spans="6:7" ht="12.75">
      <c r="F208" s="6"/>
      <c r="G208" s="6"/>
    </row>
    <row r="209" spans="6:7" ht="12.75">
      <c r="F209" s="6"/>
      <c r="G209" s="6"/>
    </row>
    <row r="210" spans="6:7" ht="12.75">
      <c r="F210" s="6"/>
      <c r="G210" s="6"/>
    </row>
    <row r="211" spans="6:7" ht="12.75">
      <c r="F211" s="6"/>
      <c r="G211" s="6"/>
    </row>
    <row r="212" spans="6:7" ht="12.75">
      <c r="F212" s="6"/>
      <c r="G212" s="6"/>
    </row>
    <row r="213" spans="6:7" ht="12.75">
      <c r="F213" s="6"/>
      <c r="G213" s="6"/>
    </row>
    <row r="214" spans="6:7" ht="12.75">
      <c r="F214" s="6"/>
      <c r="G214" s="6"/>
    </row>
    <row r="215" spans="6:7" ht="12.75">
      <c r="F215" s="6"/>
      <c r="G215" s="6"/>
    </row>
    <row r="216" spans="6:7" ht="12.75">
      <c r="F216" s="6"/>
      <c r="G216" s="6"/>
    </row>
    <row r="217" spans="6:7" ht="12.75">
      <c r="F217" s="6"/>
      <c r="G217" s="6"/>
    </row>
    <row r="218" spans="6:7" ht="12.75">
      <c r="F218" s="6"/>
      <c r="G218" s="6"/>
    </row>
    <row r="219" spans="6:7" ht="12.75">
      <c r="F219" s="6"/>
      <c r="G219" s="6"/>
    </row>
    <row r="220" spans="6:7" ht="12.75">
      <c r="F220" s="6"/>
      <c r="G220" s="6"/>
    </row>
    <row r="221" spans="6:7" ht="12.75">
      <c r="F221" s="6"/>
      <c r="G221" s="6"/>
    </row>
    <row r="222" spans="6:7" ht="12.75">
      <c r="F222" s="6"/>
      <c r="G222" s="6"/>
    </row>
    <row r="223" spans="6:7" ht="12.75">
      <c r="F223" s="6"/>
      <c r="G223" s="6"/>
    </row>
    <row r="224" spans="6:7" ht="12.75">
      <c r="F224" s="6"/>
      <c r="G224" s="6"/>
    </row>
    <row r="225" spans="6:7" ht="12.75">
      <c r="F225" s="6"/>
      <c r="G225" s="6"/>
    </row>
    <row r="226" spans="6:7" ht="12.75">
      <c r="F226" s="6"/>
      <c r="G226" s="6"/>
    </row>
    <row r="227" spans="6:7" ht="12.75">
      <c r="F227" s="6"/>
      <c r="G227" s="6"/>
    </row>
    <row r="228" spans="6:7" ht="12.75">
      <c r="F228" s="6"/>
      <c r="G228" s="6"/>
    </row>
    <row r="229" spans="6:7" ht="12.75">
      <c r="F229" s="6"/>
      <c r="G229" s="6"/>
    </row>
    <row r="230" spans="6:7" ht="12.75">
      <c r="F230" s="6"/>
      <c r="G230" s="6"/>
    </row>
    <row r="231" spans="6:7" ht="12.75">
      <c r="F231" s="6"/>
      <c r="G231" s="6"/>
    </row>
    <row r="232" spans="6:7" ht="12.75">
      <c r="F232" s="6"/>
      <c r="G232" s="6"/>
    </row>
    <row r="233" spans="6:7" ht="12.75">
      <c r="F233" s="6"/>
      <c r="G233" s="6"/>
    </row>
    <row r="234" spans="6:7" ht="12.75">
      <c r="F234" s="6"/>
      <c r="G234" s="6"/>
    </row>
    <row r="235" spans="6:7" ht="12.75">
      <c r="F235" s="6"/>
      <c r="G235" s="6"/>
    </row>
    <row r="236" spans="6:7" ht="12.75">
      <c r="F236" s="6"/>
      <c r="G236" s="6"/>
    </row>
    <row r="237" spans="6:7" ht="12.75">
      <c r="F237" s="6"/>
      <c r="G237" s="6"/>
    </row>
    <row r="238" spans="6:7" ht="12.75">
      <c r="F238" s="6"/>
      <c r="G238" s="6"/>
    </row>
  </sheetData>
  <sheetProtection/>
  <mergeCells count="152">
    <mergeCell ref="A6:BD6"/>
    <mergeCell ref="A8:BD8"/>
    <mergeCell ref="AE52:AF52"/>
    <mergeCell ref="AG52:BA52"/>
    <mergeCell ref="BB52:BC52"/>
    <mergeCell ref="AE48:AF48"/>
    <mergeCell ref="AG48:BA48"/>
    <mergeCell ref="BB48:BC48"/>
    <mergeCell ref="BB50:BC50"/>
    <mergeCell ref="AG50:BA50"/>
    <mergeCell ref="Y38:Z38"/>
    <mergeCell ref="B36:C36"/>
    <mergeCell ref="AE47:AF47"/>
    <mergeCell ref="B37:C37"/>
    <mergeCell ref="D37:X37"/>
    <mergeCell ref="Y37:Z37"/>
    <mergeCell ref="D36:X36"/>
    <mergeCell ref="Y36:Z36"/>
    <mergeCell ref="B38:C38"/>
    <mergeCell ref="K43:L43"/>
    <mergeCell ref="M5:BA5"/>
    <mergeCell ref="G11:AS11"/>
    <mergeCell ref="AE24:BC24"/>
    <mergeCell ref="BB28:BC28"/>
    <mergeCell ref="BB26:BC26"/>
    <mergeCell ref="BB25:BC25"/>
    <mergeCell ref="AE28:AF28"/>
    <mergeCell ref="AG28:BA28"/>
    <mergeCell ref="AE27:AF27"/>
    <mergeCell ref="AE25:AF25"/>
    <mergeCell ref="BB19:BC19"/>
    <mergeCell ref="AE18:AF18"/>
    <mergeCell ref="AE19:AF19"/>
    <mergeCell ref="AG25:BA25"/>
    <mergeCell ref="AG20:BA20"/>
    <mergeCell ref="AE21:AF21"/>
    <mergeCell ref="AG21:BA21"/>
    <mergeCell ref="BB21:BC21"/>
    <mergeCell ref="BB20:BC20"/>
    <mergeCell ref="BB22:BC22"/>
    <mergeCell ref="AJ10:AN10"/>
    <mergeCell ref="AE16:BC16"/>
    <mergeCell ref="AG19:BA19"/>
    <mergeCell ref="AG22:BA22"/>
    <mergeCell ref="AE20:AF20"/>
    <mergeCell ref="AE22:AF22"/>
    <mergeCell ref="BB18:BC18"/>
    <mergeCell ref="AG18:BA18"/>
    <mergeCell ref="BB17:BC17"/>
    <mergeCell ref="AE17:AF17"/>
    <mergeCell ref="AG17:BA17"/>
    <mergeCell ref="N10:S10"/>
    <mergeCell ref="N14:Q14"/>
    <mergeCell ref="AC14:AF14"/>
    <mergeCell ref="B12:BC12"/>
    <mergeCell ref="AO10:AQ10"/>
    <mergeCell ref="T10:X10"/>
    <mergeCell ref="Y10:AA10"/>
    <mergeCell ref="AD10:AI10"/>
    <mergeCell ref="K14:L14"/>
    <mergeCell ref="D20:X20"/>
    <mergeCell ref="Y20:Z20"/>
    <mergeCell ref="B20:C20"/>
    <mergeCell ref="Y19:Z19"/>
    <mergeCell ref="B18:C18"/>
    <mergeCell ref="D18:X18"/>
    <mergeCell ref="Y18:Z18"/>
    <mergeCell ref="D19:X19"/>
    <mergeCell ref="B24:Z24"/>
    <mergeCell ref="Y22:Z22"/>
    <mergeCell ref="B22:C22"/>
    <mergeCell ref="D22:X22"/>
    <mergeCell ref="B21:C21"/>
    <mergeCell ref="B16:Z16"/>
    <mergeCell ref="B17:C17"/>
    <mergeCell ref="D17:X17"/>
    <mergeCell ref="Y17:Z17"/>
    <mergeCell ref="B19:C19"/>
    <mergeCell ref="B28:C28"/>
    <mergeCell ref="D21:X21"/>
    <mergeCell ref="D25:X25"/>
    <mergeCell ref="AG26:BA26"/>
    <mergeCell ref="AG27:BA27"/>
    <mergeCell ref="D26:X26"/>
    <mergeCell ref="Y28:Z28"/>
    <mergeCell ref="Y26:Z26"/>
    <mergeCell ref="Y27:Z27"/>
    <mergeCell ref="Y21:Z21"/>
    <mergeCell ref="AE30:AF30"/>
    <mergeCell ref="B25:C25"/>
    <mergeCell ref="Y25:Z25"/>
    <mergeCell ref="AE26:AF26"/>
    <mergeCell ref="Y30:Z30"/>
    <mergeCell ref="B27:C27"/>
    <mergeCell ref="B26:C26"/>
    <mergeCell ref="AE29:AF29"/>
    <mergeCell ref="B29:C29"/>
    <mergeCell ref="B30:C30"/>
    <mergeCell ref="BB30:BC30"/>
    <mergeCell ref="BB27:BC27"/>
    <mergeCell ref="D28:X28"/>
    <mergeCell ref="D30:X30"/>
    <mergeCell ref="D27:X27"/>
    <mergeCell ref="BB29:BC29"/>
    <mergeCell ref="D29:X29"/>
    <mergeCell ref="Y29:Z29"/>
    <mergeCell ref="AG29:BA29"/>
    <mergeCell ref="AG30:BA30"/>
    <mergeCell ref="Y34:Z34"/>
    <mergeCell ref="B33:C33"/>
    <mergeCell ref="B34:C34"/>
    <mergeCell ref="D34:X34"/>
    <mergeCell ref="B32:Z32"/>
    <mergeCell ref="Y33:Z33"/>
    <mergeCell ref="D33:X33"/>
    <mergeCell ref="Y35:Z35"/>
    <mergeCell ref="B35:C35"/>
    <mergeCell ref="D35:X35"/>
    <mergeCell ref="B47:C47"/>
    <mergeCell ref="D47:X47"/>
    <mergeCell ref="Y47:Z47"/>
    <mergeCell ref="G40:AS40"/>
    <mergeCell ref="B41:BC41"/>
    <mergeCell ref="BB47:BC47"/>
    <mergeCell ref="D38:X38"/>
    <mergeCell ref="B52:C52"/>
    <mergeCell ref="D52:X52"/>
    <mergeCell ref="Y52:Z52"/>
    <mergeCell ref="B49:C49"/>
    <mergeCell ref="D49:X49"/>
    <mergeCell ref="Y49:Z49"/>
    <mergeCell ref="B50:C50"/>
    <mergeCell ref="D50:X50"/>
    <mergeCell ref="Y50:Z50"/>
    <mergeCell ref="BB51:BC51"/>
    <mergeCell ref="AG51:BA51"/>
    <mergeCell ref="AE51:AF51"/>
    <mergeCell ref="B51:C51"/>
    <mergeCell ref="D51:X51"/>
    <mergeCell ref="Y51:Z51"/>
    <mergeCell ref="AG49:BA49"/>
    <mergeCell ref="AE49:AF49"/>
    <mergeCell ref="AE46:BC46"/>
    <mergeCell ref="AG47:BA47"/>
    <mergeCell ref="BB49:BC49"/>
    <mergeCell ref="AE50:AF50"/>
    <mergeCell ref="N43:Q43"/>
    <mergeCell ref="AC43:AF43"/>
    <mergeCell ref="B46:Z46"/>
    <mergeCell ref="B48:C48"/>
    <mergeCell ref="Y48:Z48"/>
    <mergeCell ref="D48:X4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headerFooter alignWithMargins="0">
    <oddFooter>&amp;L&amp;F&amp;Cwww.kadmo.de&amp;R&amp;A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1:EF51"/>
  <sheetViews>
    <sheetView showGridLines="0" zoomScale="150" zoomScaleNormal="150" zoomScalePageLayoutView="0" workbookViewId="0" topLeftCell="B36">
      <selection activeCell="BF52" sqref="BF52"/>
    </sheetView>
  </sheetViews>
  <sheetFormatPr defaultColWidth="1.7109375" defaultRowHeight="12.75"/>
  <cols>
    <col min="1" max="55" width="1.7109375" style="152" customWidth="1"/>
    <col min="56" max="56" width="1.7109375" style="153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6.28125" style="154" bestFit="1" customWidth="1"/>
    <col min="66" max="66" width="2.28125" style="154" customWidth="1"/>
    <col min="67" max="68" width="2.28125" style="154" bestFit="1" customWidth="1"/>
    <col min="69" max="69" width="2.28125" style="154" customWidth="1"/>
    <col min="70" max="70" width="2.57421875" style="154" customWidth="1"/>
    <col min="71" max="71" width="2.8515625" style="154" bestFit="1" customWidth="1"/>
    <col min="72" max="72" width="5.7109375" style="154" customWidth="1"/>
    <col min="73" max="73" width="18.57421875" style="154" bestFit="1" customWidth="1"/>
    <col min="74" max="74" width="2.00390625" style="155" bestFit="1" customWidth="1"/>
    <col min="75" max="80" width="5.7109375" style="155" customWidth="1"/>
    <col min="81" max="99" width="5.7109375" style="153" customWidth="1"/>
    <col min="100" max="115" width="1.7109375" style="195" customWidth="1"/>
    <col min="116" max="116" width="1.7109375" style="156" customWidth="1"/>
    <col min="117" max="16384" width="1.7109375" style="152" customWidth="1"/>
  </cols>
  <sheetData>
    <row r="1" spans="1:136" s="178" customFormat="1" ht="11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BD1" s="179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1"/>
      <c r="BW1" s="181"/>
      <c r="BX1" s="181"/>
      <c r="BY1" s="181"/>
      <c r="BZ1" s="181"/>
      <c r="CA1" s="181"/>
      <c r="CB1" s="181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</row>
    <row r="2" spans="1:115" s="188" customFormat="1" ht="11.25" customHeight="1">
      <c r="A2" s="177"/>
      <c r="B2" s="446" t="s">
        <v>130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184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86"/>
      <c r="BX2" s="186"/>
      <c r="BY2" s="186"/>
      <c r="BZ2" s="186"/>
      <c r="CA2" s="186"/>
      <c r="CB2" s="186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</row>
    <row r="3" spans="1:115" s="194" customFormat="1" ht="11.25" customHeight="1">
      <c r="A3" s="189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190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2"/>
      <c r="BW3" s="192"/>
      <c r="BX3" s="192"/>
      <c r="BY3" s="192"/>
      <c r="BZ3" s="192"/>
      <c r="CA3" s="192"/>
      <c r="CB3" s="192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</row>
    <row r="4" spans="2:115" s="194" customFormat="1" ht="11.25" customHeight="1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190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92"/>
      <c r="BX4" s="192"/>
      <c r="BY4" s="192"/>
      <c r="BZ4" s="192"/>
      <c r="CA4" s="192"/>
      <c r="CB4" s="192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</row>
    <row r="5" spans="2:115" s="194" customFormat="1" ht="15">
      <c r="B5" s="447" t="s">
        <v>72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190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2"/>
      <c r="BW5" s="192"/>
      <c r="BX5" s="192"/>
      <c r="BY5" s="192"/>
      <c r="BZ5" s="192"/>
      <c r="CA5" s="192"/>
      <c r="CB5" s="192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</row>
    <row r="6" spans="57:116" ht="11.25" customHeight="1"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</row>
    <row r="7" spans="57:116" ht="11.25" customHeight="1"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</row>
    <row r="8" spans="57:116" ht="11.25" customHeight="1"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</row>
    <row r="9" spans="57:116" ht="4.5" customHeight="1"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</row>
    <row r="10" spans="57:116" ht="12.75"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</row>
    <row r="11" ht="9" customHeight="1"/>
    <row r="12" ht="6" customHeight="1" thickBot="1"/>
    <row r="13" spans="13:45" ht="16.5" thickBot="1">
      <c r="M13" s="448" t="s">
        <v>129</v>
      </c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50"/>
    </row>
    <row r="14" spans="13:46" ht="15">
      <c r="M14" s="442"/>
      <c r="N14" s="443"/>
      <c r="O14" s="444" t="s">
        <v>180</v>
      </c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5"/>
      <c r="AT14" s="196"/>
    </row>
    <row r="15" spans="13:46" ht="15">
      <c r="M15" s="442"/>
      <c r="N15" s="443"/>
      <c r="O15" s="444" t="s">
        <v>183</v>
      </c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5"/>
      <c r="AT15" s="196"/>
    </row>
    <row r="16" spans="13:46" ht="15">
      <c r="M16" s="442"/>
      <c r="N16" s="443"/>
      <c r="O16" s="444" t="s">
        <v>185</v>
      </c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5"/>
      <c r="AT16" s="196"/>
    </row>
    <row r="17" spans="13:46" ht="15">
      <c r="M17" s="442"/>
      <c r="N17" s="443"/>
      <c r="O17" s="444" t="s">
        <v>118</v>
      </c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5"/>
      <c r="AT17" s="196"/>
    </row>
    <row r="18" spans="13:46" ht="15.75" thickBot="1">
      <c r="M18" s="456"/>
      <c r="N18" s="457"/>
      <c r="O18" s="458" t="s">
        <v>60</v>
      </c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9"/>
      <c r="AT18" s="196"/>
    </row>
    <row r="20" ht="12.75">
      <c r="B20" s="157" t="s">
        <v>99</v>
      </c>
    </row>
    <row r="21" ht="6" customHeight="1" thickBot="1"/>
    <row r="22" spans="2:116" s="161" customFormat="1" ht="16.5" customHeight="1" thickBot="1">
      <c r="B22" s="451" t="s">
        <v>5</v>
      </c>
      <c r="C22" s="452"/>
      <c r="D22" s="453" t="s">
        <v>6</v>
      </c>
      <c r="E22" s="454"/>
      <c r="F22" s="454"/>
      <c r="G22" s="454"/>
      <c r="H22" s="454"/>
      <c r="I22" s="455"/>
      <c r="J22" s="453" t="s">
        <v>7</v>
      </c>
      <c r="K22" s="454"/>
      <c r="L22" s="454"/>
      <c r="M22" s="454"/>
      <c r="N22" s="455"/>
      <c r="O22" s="453" t="s">
        <v>8</v>
      </c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  <c r="AW22" s="453" t="s">
        <v>9</v>
      </c>
      <c r="AX22" s="454"/>
      <c r="AY22" s="454"/>
      <c r="AZ22" s="454"/>
      <c r="BA22" s="455"/>
      <c r="BB22" s="460" t="s">
        <v>135</v>
      </c>
      <c r="BC22" s="461"/>
      <c r="BD22" s="172"/>
      <c r="BE22" s="159"/>
      <c r="BF22" s="197" t="s">
        <v>10</v>
      </c>
      <c r="BG22" s="198"/>
      <c r="BH22" s="198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58"/>
    </row>
    <row r="23" spans="2:115" s="158" customFormat="1" ht="18" customHeight="1" thickBot="1">
      <c r="B23" s="462">
        <v>1</v>
      </c>
      <c r="C23" s="463"/>
      <c r="D23" s="464">
        <v>1</v>
      </c>
      <c r="E23" s="465"/>
      <c r="F23" s="465"/>
      <c r="G23" s="465"/>
      <c r="H23" s="465"/>
      <c r="I23" s="466"/>
      <c r="J23" s="467">
        <v>0.5993055555555555</v>
      </c>
      <c r="K23" s="467"/>
      <c r="L23" s="467"/>
      <c r="M23" s="467"/>
      <c r="N23" s="468"/>
      <c r="O23" s="469" t="str">
        <f>O14</f>
        <v>Schalke 04</v>
      </c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233" t="s">
        <v>11</v>
      </c>
      <c r="AF23" s="470" t="str">
        <f>O15</f>
        <v>Satteldorf</v>
      </c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1"/>
      <c r="AW23" s="472">
        <v>3</v>
      </c>
      <c r="AX23" s="473"/>
      <c r="AY23" s="233" t="s">
        <v>12</v>
      </c>
      <c r="AZ23" s="473">
        <v>0</v>
      </c>
      <c r="BA23" s="474"/>
      <c r="BB23" s="472" t="s">
        <v>136</v>
      </c>
      <c r="BC23" s="475"/>
      <c r="BD23" s="172"/>
      <c r="BE23" s="159"/>
      <c r="BF23" s="162">
        <f>IF(ISBLANK(AW23),"0",IF(AW23&gt;AZ23,3,IF(AW23=AZ23,1,0)))</f>
        <v>3</v>
      </c>
      <c r="BG23" s="162" t="s">
        <v>12</v>
      </c>
      <c r="BH23" s="162">
        <f>IF(ISBLANK(AZ23),"0",IF(AZ23&gt;AW23,3,IF(AZ23=AW23,1,0)))</f>
        <v>0</v>
      </c>
      <c r="BI23" s="159"/>
      <c r="BJ23" s="159"/>
      <c r="BK23" s="159"/>
      <c r="BL23" s="159"/>
      <c r="BM23" s="173" t="str">
        <f>$O$14</f>
        <v>Schalke 04</v>
      </c>
      <c r="BN23" s="163">
        <f>COUNT($BF$23,$BH$27,$BF$33,$BH$39)</f>
        <v>4</v>
      </c>
      <c r="BO23" s="163">
        <f>SUM($BF$23+$BH$27+$BF$33+$BH$39)</f>
        <v>10</v>
      </c>
      <c r="BP23" s="163">
        <f>SUM($AW$23+$AZ$27+$AW$33+$AZ$39)</f>
        <v>13</v>
      </c>
      <c r="BQ23" s="164" t="s">
        <v>12</v>
      </c>
      <c r="BR23" s="163">
        <f>SUM($AZ$23+$AW$27+$AZ$33+$AW$39)</f>
        <v>1</v>
      </c>
      <c r="BS23" s="163">
        <f>SUM(BP23-BR23)</f>
        <v>12</v>
      </c>
      <c r="BT23" s="159"/>
      <c r="BU23" s="159" t="str">
        <f>IF(BV23&gt;0,"Mannschaften gleich!",BM23)</f>
        <v>Schalke 04</v>
      </c>
      <c r="BV23" s="160">
        <f>IF(AND(BO23=BO24,BS23=BS24,BP23=BP24),1,0)</f>
        <v>0</v>
      </c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</row>
    <row r="24" spans="2:115" s="158" customFormat="1" ht="18" customHeight="1" thickBot="1"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8"/>
      <c r="BD24" s="172"/>
      <c r="BE24" s="159"/>
      <c r="BF24" s="162"/>
      <c r="BG24" s="162"/>
      <c r="BH24" s="162"/>
      <c r="BI24" s="159"/>
      <c r="BJ24" s="159"/>
      <c r="BK24" s="159"/>
      <c r="BL24" s="159"/>
      <c r="BM24" s="174" t="str">
        <f>$O$15</f>
        <v>Satteldorf</v>
      </c>
      <c r="BN24" s="163">
        <f>COUNT($BH$23,$BF$29,$BF$35,$BH$41)</f>
        <v>4</v>
      </c>
      <c r="BO24" s="163">
        <f>SUM($BH$23+$BF$29+$BF$35+$BH$41)</f>
        <v>4</v>
      </c>
      <c r="BP24" s="163">
        <f>SUM($AZ$23+$AW$29+$AW$35+$AZ$41)</f>
        <v>7</v>
      </c>
      <c r="BQ24" s="164" t="s">
        <v>12</v>
      </c>
      <c r="BR24" s="163">
        <f>SUM($AW$23+$AZ$29+$AZ$35+$AW$41)</f>
        <v>8</v>
      </c>
      <c r="BS24" s="163">
        <f>SUM(BP24-BR24)</f>
        <v>-1</v>
      </c>
      <c r="BT24" s="159"/>
      <c r="BU24" s="159" t="str">
        <f>IF((BV24+BW24)&gt;0,"Mannschaften gleich!",BM24)</f>
        <v>Satteldorf</v>
      </c>
      <c r="BV24" s="160">
        <f>IF(AND(BO24=BO25,BS24=BS25,BP24=BP25),1,0)</f>
        <v>0</v>
      </c>
      <c r="BW24" s="160">
        <f>IF(AND(BO23=BO24,BS23=BS24,BP23=BP24),1,0)</f>
        <v>0</v>
      </c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</row>
    <row r="25" spans="2:116" s="161" customFormat="1" ht="18" customHeight="1" thickBot="1">
      <c r="B25" s="462">
        <v>2</v>
      </c>
      <c r="C25" s="463"/>
      <c r="D25" s="464">
        <v>1</v>
      </c>
      <c r="E25" s="465"/>
      <c r="F25" s="465"/>
      <c r="G25" s="465"/>
      <c r="H25" s="465"/>
      <c r="I25" s="466"/>
      <c r="J25" s="467">
        <v>0.7048611111111112</v>
      </c>
      <c r="K25" s="467"/>
      <c r="L25" s="467"/>
      <c r="M25" s="467"/>
      <c r="N25" s="468"/>
      <c r="O25" s="469" t="str">
        <f>O16</f>
        <v>Bissingen</v>
      </c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233" t="s">
        <v>11</v>
      </c>
      <c r="AF25" s="470" t="str">
        <f>O17</f>
        <v>SV Rheydt 08</v>
      </c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470"/>
      <c r="AS25" s="470"/>
      <c r="AT25" s="470"/>
      <c r="AU25" s="470"/>
      <c r="AV25" s="471"/>
      <c r="AW25" s="472">
        <v>2</v>
      </c>
      <c r="AX25" s="473"/>
      <c r="AY25" s="233" t="s">
        <v>12</v>
      </c>
      <c r="AZ25" s="473">
        <v>0</v>
      </c>
      <c r="BA25" s="474"/>
      <c r="BB25" s="472" t="s">
        <v>136</v>
      </c>
      <c r="BC25" s="475"/>
      <c r="BD25" s="172"/>
      <c r="BE25" s="159"/>
      <c r="BF25" s="162">
        <f>IF(ISBLANK(AW25),"0",IF(AW25&gt;AZ25,3,IF(AW25=AZ25,1,0)))</f>
        <v>3</v>
      </c>
      <c r="BG25" s="162" t="s">
        <v>12</v>
      </c>
      <c r="BH25" s="162">
        <f>IF(ISBLANK(AZ25),"0",IF(AZ25&gt;AW25,3,IF(AZ25=AW25,1,0)))</f>
        <v>0</v>
      </c>
      <c r="BI25" s="159"/>
      <c r="BJ25" s="159"/>
      <c r="BK25" s="159"/>
      <c r="BL25" s="159"/>
      <c r="BM25" s="174" t="str">
        <f>$O$16</f>
        <v>Bissingen</v>
      </c>
      <c r="BN25" s="163">
        <f>COUNT($BF$25,$BH$29,$BH$33,$BF$37)</f>
        <v>4</v>
      </c>
      <c r="BO25" s="163">
        <f>SUM($BF$25+$BH$29+$BH$33+$BF$37)</f>
        <v>4</v>
      </c>
      <c r="BP25" s="163">
        <f>SUM($AW$25+$AZ$29+$AZ$33+$AW$37)</f>
        <v>3</v>
      </c>
      <c r="BQ25" s="164" t="s">
        <v>12</v>
      </c>
      <c r="BR25" s="163">
        <f>SUM($AZ$25+$AW$29+$AW$33+$AZ$37)</f>
        <v>8</v>
      </c>
      <c r="BS25" s="163">
        <f>SUM(BP25-BR25)</f>
        <v>-5</v>
      </c>
      <c r="BT25" s="159"/>
      <c r="BU25" s="159" t="str">
        <f>IF((BV25+BW25)&gt;0,"Mannschaften gleich!",BM25)</f>
        <v>Bissingen</v>
      </c>
      <c r="BV25" s="160">
        <f>IF(AND(BO25=BO26,BS25=BS26,BP25=BP26),1,0)</f>
        <v>0</v>
      </c>
      <c r="BW25" s="160">
        <f>IF(AND(BO24=BO25,BS24=BS25,BP24=BP25),1,0)</f>
        <v>0</v>
      </c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58"/>
    </row>
    <row r="26" spans="2:116" s="161" customFormat="1" ht="18" customHeight="1" thickBot="1"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8"/>
      <c r="BD26" s="172"/>
      <c r="BE26" s="159"/>
      <c r="BF26" s="162"/>
      <c r="BG26" s="162"/>
      <c r="BH26" s="162"/>
      <c r="BI26" s="159"/>
      <c r="BJ26" s="159"/>
      <c r="BK26" s="159"/>
      <c r="BL26" s="159"/>
      <c r="BM26" s="174" t="str">
        <f>$O$17</f>
        <v>SV Rheydt 08</v>
      </c>
      <c r="BN26" s="163">
        <f>COUNT($BH$25,$BF$31,$BH$35,$BF$39)</f>
        <v>4</v>
      </c>
      <c r="BO26" s="163">
        <f>SUM($BH$25+$BF$31+$BH$35+$BF$39)</f>
        <v>0</v>
      </c>
      <c r="BP26" s="163">
        <f>SUM($AZ$25+$AW$31+$AZ$35+$AW$39)</f>
        <v>1</v>
      </c>
      <c r="BQ26" s="164" t="s">
        <v>12</v>
      </c>
      <c r="BR26" s="163">
        <f>SUM($AW$25+$AZ$31+$AW$35+$AZ$39)</f>
        <v>20</v>
      </c>
      <c r="BS26" s="163">
        <f>SUM(BP26-BR26)</f>
        <v>-19</v>
      </c>
      <c r="BT26" s="159"/>
      <c r="BU26" s="159" t="str">
        <f>IF((BV26+BW26)&gt;0,"Mannschaften gleich!",BM26)</f>
        <v>SV Rheydt 08</v>
      </c>
      <c r="BV26" s="160">
        <f>IF(AND(BO26=BO27,BS26=BS27,BP26=BP27),1,0)</f>
        <v>0</v>
      </c>
      <c r="BW26" s="160">
        <f>IF(AND(BO25=BO26,BS25=BS26,BP25=BP26),1,0)</f>
        <v>0</v>
      </c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58"/>
    </row>
    <row r="27" spans="2:116" s="161" customFormat="1" ht="18" customHeight="1" thickBot="1">
      <c r="B27" s="493">
        <v>3</v>
      </c>
      <c r="C27" s="494"/>
      <c r="D27" s="495">
        <v>2</v>
      </c>
      <c r="E27" s="496"/>
      <c r="F27" s="496"/>
      <c r="G27" s="496"/>
      <c r="H27" s="496"/>
      <c r="I27" s="497"/>
      <c r="J27" s="498">
        <v>0.38680555555555557</v>
      </c>
      <c r="K27" s="498"/>
      <c r="L27" s="498"/>
      <c r="M27" s="498"/>
      <c r="N27" s="499"/>
      <c r="O27" s="500" t="str">
        <f>O18</f>
        <v>Fortuna Düsseldorf</v>
      </c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200" t="s">
        <v>11</v>
      </c>
      <c r="AF27" s="501" t="str">
        <f>O14</f>
        <v>Schalke 04</v>
      </c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2"/>
      <c r="AW27" s="503">
        <v>0</v>
      </c>
      <c r="AX27" s="504"/>
      <c r="AY27" s="200" t="s">
        <v>12</v>
      </c>
      <c r="AZ27" s="504">
        <v>0</v>
      </c>
      <c r="BA27" s="505"/>
      <c r="BB27" s="503" t="s">
        <v>149</v>
      </c>
      <c r="BC27" s="506"/>
      <c r="BD27" s="172"/>
      <c r="BE27" s="159"/>
      <c r="BF27" s="162">
        <f>IF(ISBLANK(AW27),"0",IF(AW27&gt;AZ27,3,IF(AW27=AZ27,1,0)))</f>
        <v>1</v>
      </c>
      <c r="BG27" s="162" t="s">
        <v>12</v>
      </c>
      <c r="BH27" s="162">
        <f>IF(ISBLANK(AZ27),"0",IF(AZ27&gt;AW27,3,IF(AZ27=AW27,1,0)))</f>
        <v>1</v>
      </c>
      <c r="BI27" s="159"/>
      <c r="BJ27" s="159"/>
      <c r="BK27" s="159"/>
      <c r="BL27" s="159"/>
      <c r="BM27" s="174" t="str">
        <f>$O$18</f>
        <v>Fortuna Düsseldorf</v>
      </c>
      <c r="BN27" s="163">
        <f>COUNT($BF$27,$BH$31,$BH$37,$BF$41)</f>
        <v>4</v>
      </c>
      <c r="BO27" s="163">
        <f>SUM($BF$27+$BH$31+$BH$37+$BF$41)</f>
        <v>10</v>
      </c>
      <c r="BP27" s="163">
        <f>SUM($AW$27+$AZ$31+$AZ$37+$AW$41)</f>
        <v>13</v>
      </c>
      <c r="BQ27" s="164" t="s">
        <v>12</v>
      </c>
      <c r="BR27" s="163">
        <f>SUM($AZ$27+$AW$31+$AW$37+$AZ$41)</f>
        <v>0</v>
      </c>
      <c r="BS27" s="163">
        <f>SUM(BP27-BR27)</f>
        <v>13</v>
      </c>
      <c r="BT27" s="159"/>
      <c r="BU27" s="159" t="str">
        <f>IF(BV27&gt;0,"Mannschaften gleich!",BM27)</f>
        <v>Fortuna Düsseldorf</v>
      </c>
      <c r="BV27" s="160">
        <f>IF(AND(BO27=BO26,BS27=BS26,BP27=BP26),1,0)</f>
        <v>0</v>
      </c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58"/>
    </row>
    <row r="28" spans="2:116" s="161" customFormat="1" ht="18" customHeight="1" thickBot="1"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8"/>
      <c r="BD28" s="172"/>
      <c r="BE28" s="159"/>
      <c r="BF28" s="162"/>
      <c r="BG28" s="162"/>
      <c r="BH28" s="162"/>
      <c r="BI28" s="159"/>
      <c r="BJ28" s="159"/>
      <c r="BK28" s="159"/>
      <c r="BL28" s="159"/>
      <c r="BM28" s="172"/>
      <c r="BN28" s="172"/>
      <c r="BO28" s="172"/>
      <c r="BP28" s="172"/>
      <c r="BQ28" s="172"/>
      <c r="BR28" s="172"/>
      <c r="BS28" s="172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58"/>
    </row>
    <row r="29" spans="2:116" s="161" customFormat="1" ht="18" customHeight="1" thickBot="1">
      <c r="B29" s="493">
        <v>4</v>
      </c>
      <c r="C29" s="494"/>
      <c r="D29" s="495">
        <v>1</v>
      </c>
      <c r="E29" s="496"/>
      <c r="F29" s="496"/>
      <c r="G29" s="496"/>
      <c r="H29" s="496"/>
      <c r="I29" s="497"/>
      <c r="J29" s="498">
        <v>0.41041666666666665</v>
      </c>
      <c r="K29" s="498"/>
      <c r="L29" s="498"/>
      <c r="M29" s="498"/>
      <c r="N29" s="499"/>
      <c r="O29" s="500" t="str">
        <f>O15</f>
        <v>Satteldorf</v>
      </c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200" t="s">
        <v>11</v>
      </c>
      <c r="AF29" s="501" t="str">
        <f>O16</f>
        <v>Bissingen</v>
      </c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2"/>
      <c r="AW29" s="503">
        <v>1</v>
      </c>
      <c r="AX29" s="504"/>
      <c r="AY29" s="200" t="s">
        <v>12</v>
      </c>
      <c r="AZ29" s="504">
        <v>1</v>
      </c>
      <c r="BA29" s="505"/>
      <c r="BB29" s="503" t="s">
        <v>149</v>
      </c>
      <c r="BC29" s="506"/>
      <c r="BD29" s="172"/>
      <c r="BE29" s="159"/>
      <c r="BF29" s="162">
        <f>IF(ISBLANK(AW29),"0",IF(AW29&gt;AZ29,3,IF(AW29=AZ29,1,0)))</f>
        <v>1</v>
      </c>
      <c r="BG29" s="162" t="s">
        <v>12</v>
      </c>
      <c r="BH29" s="162">
        <f>IF(ISBLANK(AZ29),"0",IF(AZ29&gt;AW29,3,IF(AZ29=AW29,1,0)))</f>
        <v>1</v>
      </c>
      <c r="BI29" s="159"/>
      <c r="BJ29" s="159"/>
      <c r="BK29" s="159"/>
      <c r="BL29" s="159"/>
      <c r="BM29" s="172"/>
      <c r="BN29" s="172"/>
      <c r="BO29" s="172"/>
      <c r="BP29" s="172"/>
      <c r="BQ29" s="172"/>
      <c r="BR29" s="172"/>
      <c r="BS29" s="172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58"/>
    </row>
    <row r="30" spans="2:116" s="161" customFormat="1" ht="18" customHeight="1" thickBot="1">
      <c r="B30" s="476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8"/>
      <c r="BD30" s="172"/>
      <c r="BE30" s="159"/>
      <c r="BF30" s="162"/>
      <c r="BG30" s="162"/>
      <c r="BH30" s="162"/>
      <c r="BI30" s="159"/>
      <c r="BJ30" s="159"/>
      <c r="BK30" s="159"/>
      <c r="BL30" s="159"/>
      <c r="BM30" s="172"/>
      <c r="BN30" s="172"/>
      <c r="BO30" s="172"/>
      <c r="BP30" s="172"/>
      <c r="BQ30" s="172"/>
      <c r="BR30" s="172"/>
      <c r="BS30" s="172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58"/>
    </row>
    <row r="31" spans="2:116" s="161" customFormat="1" ht="18" customHeight="1" thickBot="1">
      <c r="B31" s="493">
        <v>5</v>
      </c>
      <c r="C31" s="494"/>
      <c r="D31" s="495">
        <v>3</v>
      </c>
      <c r="E31" s="496"/>
      <c r="F31" s="496"/>
      <c r="G31" s="496"/>
      <c r="H31" s="496"/>
      <c r="I31" s="497"/>
      <c r="J31" s="498">
        <v>0.4277777777777778</v>
      </c>
      <c r="K31" s="498"/>
      <c r="L31" s="498"/>
      <c r="M31" s="498"/>
      <c r="N31" s="499"/>
      <c r="O31" s="500" t="str">
        <f>O17</f>
        <v>SV Rheydt 08</v>
      </c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200" t="s">
        <v>11</v>
      </c>
      <c r="AF31" s="501" t="str">
        <f>O18</f>
        <v>Fortuna Düsseldorf</v>
      </c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2"/>
      <c r="AW31" s="503">
        <v>0</v>
      </c>
      <c r="AX31" s="504"/>
      <c r="AY31" s="200" t="s">
        <v>12</v>
      </c>
      <c r="AZ31" s="504">
        <v>6</v>
      </c>
      <c r="BA31" s="505"/>
      <c r="BB31" s="503" t="s">
        <v>149</v>
      </c>
      <c r="BC31" s="506"/>
      <c r="BD31" s="172"/>
      <c r="BE31" s="159"/>
      <c r="BF31" s="162">
        <f>IF(ISBLANK(AW31),"0",IF(AW31&gt;AZ31,3,IF(AW31=AZ31,1,0)))</f>
        <v>0</v>
      </c>
      <c r="BG31" s="162" t="s">
        <v>12</v>
      </c>
      <c r="BH31" s="162">
        <f>IF(ISBLANK(AZ31),"0",IF(AZ31&gt;AW31,3,IF(AZ31=AW31,1,0)))</f>
        <v>3</v>
      </c>
      <c r="BI31" s="159"/>
      <c r="BJ31" s="159"/>
      <c r="BK31" s="159"/>
      <c r="BL31" s="159"/>
      <c r="BM31" s="172"/>
      <c r="BN31" s="172"/>
      <c r="BO31" s="172"/>
      <c r="BP31" s="172"/>
      <c r="BQ31" s="172"/>
      <c r="BR31" s="172"/>
      <c r="BS31" s="172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58"/>
    </row>
    <row r="32" spans="2:116" s="161" customFormat="1" ht="18" customHeight="1" thickBot="1"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8"/>
      <c r="BD32" s="172"/>
      <c r="BE32" s="159"/>
      <c r="BF32" s="162"/>
      <c r="BG32" s="162"/>
      <c r="BH32" s="162"/>
      <c r="BI32" s="159"/>
      <c r="BJ32" s="159"/>
      <c r="BK32" s="159"/>
      <c r="BL32" s="159"/>
      <c r="BM32" s="172"/>
      <c r="BN32" s="172"/>
      <c r="BO32" s="172"/>
      <c r="BP32" s="172"/>
      <c r="BQ32" s="172"/>
      <c r="BR32" s="172"/>
      <c r="BS32" s="172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58"/>
    </row>
    <row r="33" spans="2:116" s="161" customFormat="1" ht="18" customHeight="1" thickBot="1">
      <c r="B33" s="493">
        <v>6</v>
      </c>
      <c r="C33" s="494"/>
      <c r="D33" s="495">
        <v>2</v>
      </c>
      <c r="E33" s="496"/>
      <c r="F33" s="496"/>
      <c r="G33" s="496"/>
      <c r="H33" s="496"/>
      <c r="I33" s="497"/>
      <c r="J33" s="498">
        <v>0.4513888888888889</v>
      </c>
      <c r="K33" s="498"/>
      <c r="L33" s="498"/>
      <c r="M33" s="498"/>
      <c r="N33" s="499"/>
      <c r="O33" s="500" t="str">
        <f>O14</f>
        <v>Schalke 04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200" t="s">
        <v>11</v>
      </c>
      <c r="AF33" s="501" t="str">
        <f>O16</f>
        <v>Bissingen</v>
      </c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2"/>
      <c r="AW33" s="503">
        <v>4</v>
      </c>
      <c r="AX33" s="504"/>
      <c r="AY33" s="200" t="s">
        <v>12</v>
      </c>
      <c r="AZ33" s="504">
        <v>0</v>
      </c>
      <c r="BA33" s="505"/>
      <c r="BB33" s="503" t="s">
        <v>149</v>
      </c>
      <c r="BC33" s="506"/>
      <c r="BD33" s="172"/>
      <c r="BE33" s="159"/>
      <c r="BF33" s="162">
        <f>IF(ISBLANK(AW33),"0",IF(AW33&gt;AZ33,3,IF(AW33=AZ33,1,0)))</f>
        <v>3</v>
      </c>
      <c r="BG33" s="162" t="s">
        <v>12</v>
      </c>
      <c r="BH33" s="162">
        <f>IF(ISBLANK(AZ33),"0",IF(AZ33&gt;AW33,3,IF(AZ33=AW33,1,0)))</f>
        <v>0</v>
      </c>
      <c r="BI33" s="159"/>
      <c r="BJ33" s="159"/>
      <c r="BK33" s="154"/>
      <c r="BL33" s="154"/>
      <c r="BM33" s="154"/>
      <c r="BN33" s="154"/>
      <c r="BO33" s="154"/>
      <c r="BP33" s="154"/>
      <c r="BQ33" s="154"/>
      <c r="BR33" s="154"/>
      <c r="BS33" s="154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58"/>
    </row>
    <row r="34" spans="2:116" s="161" customFormat="1" ht="18" customHeight="1" thickBot="1">
      <c r="B34" s="476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8"/>
      <c r="BD34" s="172"/>
      <c r="BE34" s="159"/>
      <c r="BF34" s="162"/>
      <c r="BG34" s="162"/>
      <c r="BH34" s="162"/>
      <c r="BI34" s="159"/>
      <c r="BJ34" s="159"/>
      <c r="BK34" s="154"/>
      <c r="BL34" s="154"/>
      <c r="BM34" s="154"/>
      <c r="BN34" s="154"/>
      <c r="BO34" s="154"/>
      <c r="BP34" s="154"/>
      <c r="BQ34" s="154"/>
      <c r="BR34" s="154"/>
      <c r="BS34" s="154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58"/>
    </row>
    <row r="35" spans="2:116" s="161" customFormat="1" ht="18" customHeight="1" thickBot="1">
      <c r="B35" s="493">
        <v>7</v>
      </c>
      <c r="C35" s="494"/>
      <c r="D35" s="495">
        <v>1</v>
      </c>
      <c r="E35" s="496"/>
      <c r="F35" s="496"/>
      <c r="G35" s="496"/>
      <c r="H35" s="496"/>
      <c r="I35" s="497"/>
      <c r="J35" s="498">
        <v>0.47500000000000003</v>
      </c>
      <c r="K35" s="498"/>
      <c r="L35" s="498"/>
      <c r="M35" s="498"/>
      <c r="N35" s="499"/>
      <c r="O35" s="500" t="str">
        <f>O15</f>
        <v>Satteldorf</v>
      </c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200" t="s">
        <v>11</v>
      </c>
      <c r="AF35" s="501" t="str">
        <f>O17</f>
        <v>SV Rheydt 08</v>
      </c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2"/>
      <c r="AW35" s="503">
        <v>6</v>
      </c>
      <c r="AX35" s="504"/>
      <c r="AY35" s="200" t="s">
        <v>12</v>
      </c>
      <c r="AZ35" s="504">
        <v>0</v>
      </c>
      <c r="BA35" s="505"/>
      <c r="BB35" s="503" t="s">
        <v>149</v>
      </c>
      <c r="BC35" s="506"/>
      <c r="BD35" s="201"/>
      <c r="BE35" s="159"/>
      <c r="BF35" s="162">
        <f>IF(ISBLANK(AW35),"0",IF(AW35&gt;AZ35,3,IF(AW35=AZ35,1,0)))</f>
        <v>3</v>
      </c>
      <c r="BG35" s="162" t="s">
        <v>12</v>
      </c>
      <c r="BH35" s="162">
        <f>IF(ISBLANK(AZ35),"0",IF(AZ35&gt;AW35,3,IF(AZ35=AW35,1,0)))</f>
        <v>0</v>
      </c>
      <c r="BI35" s="159"/>
      <c r="BJ35" s="159"/>
      <c r="BK35" s="165"/>
      <c r="BL35" s="165"/>
      <c r="BM35" s="172"/>
      <c r="BN35" s="172"/>
      <c r="BO35" s="172"/>
      <c r="BP35" s="172"/>
      <c r="BQ35" s="172"/>
      <c r="BR35" s="172"/>
      <c r="BS35" s="163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58"/>
    </row>
    <row r="36" spans="2:116" s="161" customFormat="1" ht="18" customHeight="1" thickBot="1">
      <c r="B36" s="476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8"/>
      <c r="BD36" s="201"/>
      <c r="BE36" s="159"/>
      <c r="BF36" s="162"/>
      <c r="BG36" s="162"/>
      <c r="BH36" s="162"/>
      <c r="BI36" s="159"/>
      <c r="BJ36" s="159"/>
      <c r="BK36" s="165"/>
      <c r="BL36" s="165"/>
      <c r="BM36" s="172"/>
      <c r="BN36" s="172"/>
      <c r="BO36" s="172"/>
      <c r="BP36" s="172"/>
      <c r="BQ36" s="172"/>
      <c r="BR36" s="172"/>
      <c r="BS36" s="163"/>
      <c r="BT36" s="159"/>
      <c r="BU36" s="159"/>
      <c r="BV36" s="160"/>
      <c r="BW36" s="160"/>
      <c r="BX36" s="160"/>
      <c r="BY36" s="160"/>
      <c r="BZ36" s="160"/>
      <c r="CA36" s="160"/>
      <c r="CB36" s="160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58"/>
    </row>
    <row r="37" spans="2:116" s="161" customFormat="1" ht="18" customHeight="1" thickBot="1">
      <c r="B37" s="493">
        <v>8</v>
      </c>
      <c r="C37" s="494"/>
      <c r="D37" s="495">
        <v>3</v>
      </c>
      <c r="E37" s="496"/>
      <c r="F37" s="496"/>
      <c r="G37" s="496"/>
      <c r="H37" s="496"/>
      <c r="I37" s="497"/>
      <c r="J37" s="498">
        <v>0.48680555555555555</v>
      </c>
      <c r="K37" s="498"/>
      <c r="L37" s="498"/>
      <c r="M37" s="498"/>
      <c r="N37" s="499"/>
      <c r="O37" s="500" t="str">
        <f>O16</f>
        <v>Bissingen</v>
      </c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200" t="s">
        <v>11</v>
      </c>
      <c r="AF37" s="501" t="str">
        <f>O18</f>
        <v>Fortuna Düsseldorf</v>
      </c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2"/>
      <c r="AW37" s="503">
        <v>0</v>
      </c>
      <c r="AX37" s="504"/>
      <c r="AY37" s="200" t="s">
        <v>12</v>
      </c>
      <c r="AZ37" s="504">
        <v>3</v>
      </c>
      <c r="BA37" s="505"/>
      <c r="BB37" s="503" t="s">
        <v>149</v>
      </c>
      <c r="BC37" s="506"/>
      <c r="BD37" s="201"/>
      <c r="BE37" s="159"/>
      <c r="BF37" s="162">
        <f>IF(ISBLANK(AW37),"0",IF(AW37&gt;AZ37,3,IF(AW37=AZ37,1,0)))</f>
        <v>0</v>
      </c>
      <c r="BG37" s="162" t="s">
        <v>12</v>
      </c>
      <c r="BH37" s="162">
        <f>IF(ISBLANK(AZ37),"0",IF(AZ37&gt;AW37,3,IF(AZ37=AW37,1,0)))</f>
        <v>3</v>
      </c>
      <c r="BI37" s="159"/>
      <c r="BJ37" s="159"/>
      <c r="BK37" s="165"/>
      <c r="BL37" s="165"/>
      <c r="BM37" s="172"/>
      <c r="BN37" s="172"/>
      <c r="BO37" s="172"/>
      <c r="BP37" s="172"/>
      <c r="BQ37" s="172"/>
      <c r="BR37" s="172"/>
      <c r="BS37" s="163"/>
      <c r="BT37" s="159"/>
      <c r="BU37" s="159"/>
      <c r="BV37" s="160"/>
      <c r="BW37" s="160"/>
      <c r="BX37" s="160"/>
      <c r="BY37" s="160"/>
      <c r="BZ37" s="160"/>
      <c r="CA37" s="160"/>
      <c r="CB37" s="160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58"/>
    </row>
    <row r="38" spans="2:116" s="161" customFormat="1" ht="18" customHeight="1" thickBot="1">
      <c r="B38" s="476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8"/>
      <c r="BD38" s="201"/>
      <c r="BE38" s="159"/>
      <c r="BF38" s="162"/>
      <c r="BG38" s="162"/>
      <c r="BH38" s="162"/>
      <c r="BI38" s="159"/>
      <c r="BJ38" s="159"/>
      <c r="BK38" s="165"/>
      <c r="BL38" s="165"/>
      <c r="BM38" s="172"/>
      <c r="BN38" s="172"/>
      <c r="BO38" s="172"/>
      <c r="BP38" s="172"/>
      <c r="BQ38" s="172"/>
      <c r="BR38" s="172"/>
      <c r="BS38" s="163"/>
      <c r="BT38" s="159"/>
      <c r="BU38" s="159"/>
      <c r="BV38" s="160"/>
      <c r="BW38" s="160"/>
      <c r="BX38" s="160"/>
      <c r="BY38" s="160"/>
      <c r="BZ38" s="160"/>
      <c r="CA38" s="160"/>
      <c r="CB38" s="160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58"/>
    </row>
    <row r="39" spans="2:116" s="161" customFormat="1" ht="18" customHeight="1" thickBot="1">
      <c r="B39" s="493">
        <v>9</v>
      </c>
      <c r="C39" s="494"/>
      <c r="D39" s="495">
        <v>2</v>
      </c>
      <c r="E39" s="496"/>
      <c r="F39" s="496"/>
      <c r="G39" s="496"/>
      <c r="H39" s="496"/>
      <c r="I39" s="497"/>
      <c r="J39" s="498">
        <v>0.5104166666666666</v>
      </c>
      <c r="K39" s="498"/>
      <c r="L39" s="498"/>
      <c r="M39" s="498"/>
      <c r="N39" s="499"/>
      <c r="O39" s="500" t="str">
        <f>O17</f>
        <v>SV Rheydt 08</v>
      </c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200" t="s">
        <v>11</v>
      </c>
      <c r="AF39" s="501" t="str">
        <f>O14</f>
        <v>Schalke 04</v>
      </c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2"/>
      <c r="AW39" s="503">
        <v>1</v>
      </c>
      <c r="AX39" s="504"/>
      <c r="AY39" s="200" t="s">
        <v>12</v>
      </c>
      <c r="AZ39" s="504">
        <v>6</v>
      </c>
      <c r="BA39" s="505"/>
      <c r="BB39" s="503" t="s">
        <v>149</v>
      </c>
      <c r="BC39" s="506"/>
      <c r="BD39" s="201"/>
      <c r="BE39" s="159"/>
      <c r="BF39" s="162">
        <f>IF(ISBLANK(AW39),"0",IF(AW39&gt;AZ39,3,IF(AW39=AZ39,1,0)))</f>
        <v>0</v>
      </c>
      <c r="BG39" s="162" t="s">
        <v>12</v>
      </c>
      <c r="BH39" s="162">
        <f>IF(ISBLANK(AZ39),"0",IF(AZ39&gt;AW39,3,IF(AZ39=AW39,1,0)))</f>
        <v>3</v>
      </c>
      <c r="BI39" s="159"/>
      <c r="BJ39" s="159"/>
      <c r="BK39" s="165"/>
      <c r="BL39" s="165"/>
      <c r="BM39" s="172"/>
      <c r="BN39" s="172"/>
      <c r="BO39" s="172"/>
      <c r="BP39" s="172"/>
      <c r="BQ39" s="172"/>
      <c r="BR39" s="172"/>
      <c r="BS39" s="163"/>
      <c r="BT39" s="159"/>
      <c r="BU39" s="159"/>
      <c r="BV39" s="160"/>
      <c r="BW39" s="160"/>
      <c r="BX39" s="160"/>
      <c r="BY39" s="160"/>
      <c r="BZ39" s="160"/>
      <c r="CA39" s="160"/>
      <c r="CB39" s="160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58"/>
    </row>
    <row r="40" spans="2:116" s="161" customFormat="1" ht="18" customHeight="1" thickBot="1">
      <c r="B40" s="476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8"/>
      <c r="BD40" s="201"/>
      <c r="BE40" s="159"/>
      <c r="BF40" s="162"/>
      <c r="BG40" s="162"/>
      <c r="BH40" s="162"/>
      <c r="BI40" s="159"/>
      <c r="BJ40" s="159"/>
      <c r="BK40" s="165"/>
      <c r="BL40" s="165"/>
      <c r="BM40" s="172"/>
      <c r="BN40" s="172"/>
      <c r="BO40" s="172"/>
      <c r="BP40" s="172"/>
      <c r="BQ40" s="172"/>
      <c r="BR40" s="172"/>
      <c r="BS40" s="163"/>
      <c r="BT40" s="159"/>
      <c r="BU40" s="159"/>
      <c r="BV40" s="160"/>
      <c r="BW40" s="160"/>
      <c r="BX40" s="160"/>
      <c r="BY40" s="160"/>
      <c r="BZ40" s="160"/>
      <c r="CA40" s="160"/>
      <c r="CB40" s="160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58"/>
    </row>
    <row r="41" spans="2:116" s="161" customFormat="1" ht="18" customHeight="1" thickBot="1">
      <c r="B41" s="493">
        <v>10</v>
      </c>
      <c r="C41" s="494"/>
      <c r="D41" s="495">
        <v>1</v>
      </c>
      <c r="E41" s="496"/>
      <c r="F41" s="496"/>
      <c r="G41" s="496"/>
      <c r="H41" s="496"/>
      <c r="I41" s="497"/>
      <c r="J41" s="498">
        <v>0.5340277777777778</v>
      </c>
      <c r="K41" s="498"/>
      <c r="L41" s="498"/>
      <c r="M41" s="498"/>
      <c r="N41" s="499"/>
      <c r="O41" s="500" t="str">
        <f>O18</f>
        <v>Fortuna Düsseldorf</v>
      </c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200" t="s">
        <v>11</v>
      </c>
      <c r="AF41" s="501" t="str">
        <f>O15</f>
        <v>Satteldorf</v>
      </c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2"/>
      <c r="AW41" s="503">
        <v>4</v>
      </c>
      <c r="AX41" s="504"/>
      <c r="AY41" s="200" t="s">
        <v>12</v>
      </c>
      <c r="AZ41" s="504">
        <v>0</v>
      </c>
      <c r="BA41" s="505"/>
      <c r="BB41" s="503" t="s">
        <v>149</v>
      </c>
      <c r="BC41" s="506"/>
      <c r="BD41" s="201"/>
      <c r="BE41" s="159"/>
      <c r="BF41" s="162">
        <f>IF(ISBLANK(AW41),"0",IF(AW41&gt;AZ41,3,IF(AW41=AZ41,1,0)))</f>
        <v>3</v>
      </c>
      <c r="BG41" s="162" t="s">
        <v>12</v>
      </c>
      <c r="BH41" s="162">
        <f>IF(ISBLANK(AZ41),"0",IF(AZ41&gt;AW41,3,IF(AZ41=AW41,1,0)))</f>
        <v>0</v>
      </c>
      <c r="BI41" s="159"/>
      <c r="BJ41" s="159"/>
      <c r="BK41" s="165"/>
      <c r="BL41" s="165"/>
      <c r="BM41" s="172"/>
      <c r="BN41" s="172"/>
      <c r="BO41" s="172"/>
      <c r="BP41" s="172"/>
      <c r="BQ41" s="172"/>
      <c r="BR41" s="172"/>
      <c r="BS41" s="163"/>
      <c r="BT41" s="159"/>
      <c r="BU41" s="159"/>
      <c r="BV41" s="160"/>
      <c r="BW41" s="160"/>
      <c r="BX41" s="160"/>
      <c r="BY41" s="160"/>
      <c r="BZ41" s="160"/>
      <c r="CA41" s="160"/>
      <c r="CB41" s="160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58"/>
    </row>
    <row r="43" ht="12.75">
      <c r="B43" s="157" t="s">
        <v>23</v>
      </c>
    </row>
    <row r="44" ht="6" customHeight="1"/>
    <row r="45" spans="27:115" s="166" customFormat="1" ht="13.5" customHeight="1" thickBot="1">
      <c r="AA45" s="202"/>
      <c r="AB45" s="202"/>
      <c r="AC45" s="202"/>
      <c r="AD45" s="20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75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8"/>
      <c r="BW45" s="168"/>
      <c r="BX45" s="168"/>
      <c r="BY45" s="168"/>
      <c r="BZ45" s="168"/>
      <c r="CA45" s="168"/>
      <c r="CB45" s="168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6:115" s="169" customFormat="1" ht="16.5" thickBot="1">
      <c r="F46" s="511" t="s">
        <v>16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3"/>
      <c r="AH46" s="514" t="s">
        <v>17</v>
      </c>
      <c r="AI46" s="512"/>
      <c r="AJ46" s="512"/>
      <c r="AK46" s="514" t="s">
        <v>13</v>
      </c>
      <c r="AL46" s="512"/>
      <c r="AM46" s="512"/>
      <c r="AN46" s="514" t="s">
        <v>14</v>
      </c>
      <c r="AO46" s="512"/>
      <c r="AP46" s="512"/>
      <c r="AQ46" s="512"/>
      <c r="AR46" s="512"/>
      <c r="AS46" s="512"/>
      <c r="AT46" s="513"/>
      <c r="AU46" s="512" t="s">
        <v>15</v>
      </c>
      <c r="AV46" s="512"/>
      <c r="AW46" s="522"/>
      <c r="BD46" s="176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71"/>
      <c r="BX46" s="171"/>
      <c r="BY46" s="171"/>
      <c r="BZ46" s="171"/>
      <c r="CA46" s="171"/>
      <c r="CB46" s="171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</row>
    <row r="47" spans="6:115" s="169" customFormat="1" ht="19.5" customHeight="1">
      <c r="F47" s="523" t="s">
        <v>0</v>
      </c>
      <c r="G47" s="507"/>
      <c r="H47" s="524" t="str">
        <f>(IF(ISBLANK($AZ$23),"",BU23))</f>
        <v>Schalke 04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5"/>
      <c r="AH47" s="526">
        <f>(IF(ISBLANK($AZ$23),"",BN23))</f>
        <v>4</v>
      </c>
      <c r="AI47" s="507"/>
      <c r="AJ47" s="527"/>
      <c r="AK47" s="507">
        <f>(IF(ISBLANK($AZ$23),"",BO23))</f>
        <v>10</v>
      </c>
      <c r="AL47" s="507"/>
      <c r="AM47" s="507"/>
      <c r="AN47" s="526">
        <f>(IF(ISBLANK($AZ$23),"",BP23))</f>
        <v>13</v>
      </c>
      <c r="AO47" s="507"/>
      <c r="AP47" s="507"/>
      <c r="AQ47" s="205" t="s">
        <v>12</v>
      </c>
      <c r="AR47" s="507">
        <f>(IF(ISBLANK($AZ$23),"",BR23))</f>
        <v>1</v>
      </c>
      <c r="AS47" s="507"/>
      <c r="AT47" s="507"/>
      <c r="AU47" s="508">
        <f>(IF(ISBLANK($AZ$23),"",BS23))</f>
        <v>12</v>
      </c>
      <c r="AV47" s="509"/>
      <c r="AW47" s="510"/>
      <c r="BD47" s="176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171"/>
      <c r="BX47" s="171"/>
      <c r="BY47" s="171"/>
      <c r="BZ47" s="171"/>
      <c r="CA47" s="171"/>
      <c r="CB47" s="171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</row>
    <row r="48" spans="6:115" s="169" customFormat="1" ht="19.5" customHeight="1" thickBot="1">
      <c r="F48" s="515" t="s">
        <v>1</v>
      </c>
      <c r="G48" s="516"/>
      <c r="H48" s="517" t="str">
        <f>(IF(ISBLANK($AZ$23),"",BU24))</f>
        <v>Satteldorf</v>
      </c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8"/>
      <c r="AH48" s="519">
        <f>(IF(ISBLANK($AZ$23),"",BN24))</f>
        <v>4</v>
      </c>
      <c r="AI48" s="520"/>
      <c r="AJ48" s="521"/>
      <c r="AK48" s="520">
        <f>(IF(ISBLANK($AZ$23),"",BO24))</f>
        <v>4</v>
      </c>
      <c r="AL48" s="520"/>
      <c r="AM48" s="520"/>
      <c r="AN48" s="519">
        <f>(IF(ISBLANK($AZ$23),"",BP24))</f>
        <v>7</v>
      </c>
      <c r="AO48" s="520"/>
      <c r="AP48" s="520"/>
      <c r="AQ48" s="206" t="s">
        <v>12</v>
      </c>
      <c r="AR48" s="520">
        <f>(IF(ISBLANK($AZ$23),"",BR24))</f>
        <v>8</v>
      </c>
      <c r="AS48" s="520"/>
      <c r="AT48" s="520"/>
      <c r="AU48" s="528">
        <f>(IF(ISBLANK($AZ$23),"",BS24))</f>
        <v>-1</v>
      </c>
      <c r="AV48" s="529"/>
      <c r="AW48" s="530"/>
      <c r="BD48" s="176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1"/>
      <c r="BW48" s="171"/>
      <c r="BX48" s="171"/>
      <c r="BY48" s="171"/>
      <c r="BZ48" s="171"/>
      <c r="CA48" s="171"/>
      <c r="CB48" s="171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</row>
    <row r="49" spans="6:115" s="169" customFormat="1" ht="19.5" customHeight="1">
      <c r="F49" s="523" t="s">
        <v>2</v>
      </c>
      <c r="G49" s="507"/>
      <c r="H49" s="524" t="str">
        <f>(IF(ISBLANK($AZ$23),"",BU25))</f>
        <v>Bissingen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5"/>
      <c r="AH49" s="526">
        <f>(IF(ISBLANK($AZ$23),"",BN25))</f>
        <v>4</v>
      </c>
      <c r="AI49" s="507"/>
      <c r="AJ49" s="527"/>
      <c r="AK49" s="507">
        <f>(IF(ISBLANK($AZ$23),"",BO25))</f>
        <v>4</v>
      </c>
      <c r="AL49" s="507"/>
      <c r="AM49" s="507"/>
      <c r="AN49" s="526">
        <f>(IF(ISBLANK($AZ$23),"",BP25))</f>
        <v>3</v>
      </c>
      <c r="AO49" s="507"/>
      <c r="AP49" s="507"/>
      <c r="AQ49" s="205" t="s">
        <v>12</v>
      </c>
      <c r="AR49" s="507">
        <f>(IF(ISBLANK($AZ$23),"",BR25))</f>
        <v>8</v>
      </c>
      <c r="AS49" s="507"/>
      <c r="AT49" s="507"/>
      <c r="AU49" s="508">
        <f>(IF(ISBLANK($AZ$23),"",BS25))</f>
        <v>-5</v>
      </c>
      <c r="AV49" s="509"/>
      <c r="AW49" s="510"/>
      <c r="BD49" s="176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1"/>
      <c r="BW49" s="171"/>
      <c r="BX49" s="171"/>
      <c r="BY49" s="171"/>
      <c r="BZ49" s="171"/>
      <c r="CA49" s="171"/>
      <c r="CB49" s="171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</row>
    <row r="50" spans="6:115" s="169" customFormat="1" ht="19.5" customHeight="1">
      <c r="F50" s="531" t="s">
        <v>3</v>
      </c>
      <c r="G50" s="532"/>
      <c r="H50" s="533" t="str">
        <f>(IF(ISBLANK($AZ$23),"",BU26))</f>
        <v>SV Rheydt 08</v>
      </c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4"/>
      <c r="AH50" s="535">
        <f>(IF(ISBLANK($AZ$23),"",BN26))</f>
        <v>4</v>
      </c>
      <c r="AI50" s="532"/>
      <c r="AJ50" s="536"/>
      <c r="AK50" s="532">
        <f>(IF(ISBLANK($AZ$23),"",BO26))</f>
        <v>0</v>
      </c>
      <c r="AL50" s="532"/>
      <c r="AM50" s="532"/>
      <c r="AN50" s="535">
        <f>(IF(ISBLANK($AZ$23),"",BP26))</f>
        <v>1</v>
      </c>
      <c r="AO50" s="532"/>
      <c r="AP50" s="532"/>
      <c r="AQ50" s="207" t="s">
        <v>12</v>
      </c>
      <c r="AR50" s="532">
        <f>(IF(ISBLANK($AZ$23),"",BR26))</f>
        <v>20</v>
      </c>
      <c r="AS50" s="532"/>
      <c r="AT50" s="532"/>
      <c r="AU50" s="537">
        <f>(IF(ISBLANK($AZ$23),"",BS26))</f>
        <v>-19</v>
      </c>
      <c r="AV50" s="538"/>
      <c r="AW50" s="539"/>
      <c r="BD50" s="176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1"/>
      <c r="BW50" s="171"/>
      <c r="BX50" s="171"/>
      <c r="BY50" s="171"/>
      <c r="BZ50" s="171"/>
      <c r="CA50" s="171"/>
      <c r="CB50" s="171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</row>
    <row r="51" spans="6:115" s="169" customFormat="1" ht="19.5" customHeight="1" thickBot="1">
      <c r="F51" s="543" t="s">
        <v>4</v>
      </c>
      <c r="G51" s="544"/>
      <c r="H51" s="545" t="str">
        <f>(IF(ISBLANK($AZ$23),"",BU27))</f>
        <v>Fortuna Düsseldorf</v>
      </c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6"/>
      <c r="AH51" s="547">
        <f>(IF(ISBLANK($AZ$23),"",BN27))</f>
        <v>4</v>
      </c>
      <c r="AI51" s="544"/>
      <c r="AJ51" s="548"/>
      <c r="AK51" s="544">
        <f>(IF(ISBLANK($AZ$23),"",BO27))</f>
        <v>10</v>
      </c>
      <c r="AL51" s="544"/>
      <c r="AM51" s="544"/>
      <c r="AN51" s="547">
        <f>(IF(ISBLANK($AZ$23),"",BP27))</f>
        <v>13</v>
      </c>
      <c r="AO51" s="544"/>
      <c r="AP51" s="544"/>
      <c r="AQ51" s="208" t="s">
        <v>12</v>
      </c>
      <c r="AR51" s="544">
        <f>(IF(ISBLANK($AZ$23),"",BR27))</f>
        <v>0</v>
      </c>
      <c r="AS51" s="544"/>
      <c r="AT51" s="544"/>
      <c r="AU51" s="540">
        <f>(IF(ISBLANK($AZ$23),"",BS27))</f>
        <v>13</v>
      </c>
      <c r="AV51" s="541"/>
      <c r="AW51" s="542"/>
      <c r="BD51" s="176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1"/>
      <c r="BW51" s="171"/>
      <c r="BX51" s="171"/>
      <c r="BY51" s="171"/>
      <c r="BZ51" s="171"/>
      <c r="CA51" s="171"/>
      <c r="CB51" s="171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</row>
  </sheetData>
  <sheetProtection/>
  <mergeCells count="148">
    <mergeCell ref="H49:AG49"/>
    <mergeCell ref="AU51:AW51"/>
    <mergeCell ref="F51:G51"/>
    <mergeCell ref="H51:AG51"/>
    <mergeCell ref="AH51:AJ51"/>
    <mergeCell ref="AK51:AM51"/>
    <mergeCell ref="AN51:AP51"/>
    <mergeCell ref="AR51:AT51"/>
    <mergeCell ref="AU48:AW48"/>
    <mergeCell ref="AU49:AW49"/>
    <mergeCell ref="F50:G50"/>
    <mergeCell ref="H50:AG50"/>
    <mergeCell ref="AH50:AJ50"/>
    <mergeCell ref="AK50:AM50"/>
    <mergeCell ref="AN50:AP50"/>
    <mergeCell ref="AR50:AT50"/>
    <mergeCell ref="AU50:AW50"/>
    <mergeCell ref="F49:G49"/>
    <mergeCell ref="AN48:AP48"/>
    <mergeCell ref="AR48:AT48"/>
    <mergeCell ref="AH49:AJ49"/>
    <mergeCell ref="AK49:AM49"/>
    <mergeCell ref="AN49:AP49"/>
    <mergeCell ref="AR49:AT49"/>
    <mergeCell ref="F48:G48"/>
    <mergeCell ref="H48:AG48"/>
    <mergeCell ref="AH48:AJ48"/>
    <mergeCell ref="AK48:AM48"/>
    <mergeCell ref="AU46:AW46"/>
    <mergeCell ref="F47:G47"/>
    <mergeCell ref="H47:AG47"/>
    <mergeCell ref="AH47:AJ47"/>
    <mergeCell ref="AK47:AM47"/>
    <mergeCell ref="AN47:AP47"/>
    <mergeCell ref="AR47:AT47"/>
    <mergeCell ref="AU47:AW47"/>
    <mergeCell ref="F46:AG46"/>
    <mergeCell ref="AH46:AJ46"/>
    <mergeCell ref="AK46:AM46"/>
    <mergeCell ref="AN46:AT46"/>
    <mergeCell ref="B40:BC40"/>
    <mergeCell ref="B41:C41"/>
    <mergeCell ref="D41:I41"/>
    <mergeCell ref="J41:N41"/>
    <mergeCell ref="O41:AD41"/>
    <mergeCell ref="AF41:AV41"/>
    <mergeCell ref="AW41:AX41"/>
    <mergeCell ref="AZ41:BA41"/>
    <mergeCell ref="BB41:BC41"/>
    <mergeCell ref="B38:BC38"/>
    <mergeCell ref="B39:C39"/>
    <mergeCell ref="D39:I39"/>
    <mergeCell ref="J39:N39"/>
    <mergeCell ref="O39:AD39"/>
    <mergeCell ref="AF39:AV39"/>
    <mergeCell ref="AW39:AX39"/>
    <mergeCell ref="AZ39:BA39"/>
    <mergeCell ref="BB39:BC39"/>
    <mergeCell ref="B36:BC36"/>
    <mergeCell ref="B37:C37"/>
    <mergeCell ref="D37:I37"/>
    <mergeCell ref="J37:N37"/>
    <mergeCell ref="O37:AD37"/>
    <mergeCell ref="AF37:AV37"/>
    <mergeCell ref="AW37:AX37"/>
    <mergeCell ref="AZ37:BA37"/>
    <mergeCell ref="BB37:BC37"/>
    <mergeCell ref="B34:BC34"/>
    <mergeCell ref="B35:C35"/>
    <mergeCell ref="D35:I35"/>
    <mergeCell ref="J35:N35"/>
    <mergeCell ref="O35:AD35"/>
    <mergeCell ref="AF35:AV35"/>
    <mergeCell ref="AW35:AX35"/>
    <mergeCell ref="AZ35:BA35"/>
    <mergeCell ref="BB35:BC35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26:BC26"/>
    <mergeCell ref="B27:C27"/>
    <mergeCell ref="D27:I27"/>
    <mergeCell ref="J27:N27"/>
    <mergeCell ref="O27:AD27"/>
    <mergeCell ref="AF27:AV27"/>
    <mergeCell ref="AW27:AX27"/>
    <mergeCell ref="AZ27:BA27"/>
    <mergeCell ref="BB27:BC27"/>
    <mergeCell ref="B24:BC24"/>
    <mergeCell ref="B25:C25"/>
    <mergeCell ref="D25:I25"/>
    <mergeCell ref="J25:N25"/>
    <mergeCell ref="O25:AD25"/>
    <mergeCell ref="AF25:AV25"/>
    <mergeCell ref="AW25:AX25"/>
    <mergeCell ref="AZ25:BA25"/>
    <mergeCell ref="BB25:BC25"/>
    <mergeCell ref="AW22:BA22"/>
    <mergeCell ref="BB22:BC22"/>
    <mergeCell ref="B23:C23"/>
    <mergeCell ref="D23:I23"/>
    <mergeCell ref="J23:N23"/>
    <mergeCell ref="O23:AD23"/>
    <mergeCell ref="AF23:AV23"/>
    <mergeCell ref="AW23:AX23"/>
    <mergeCell ref="AZ23:BA23"/>
    <mergeCell ref="BB23:BC23"/>
    <mergeCell ref="B22:C22"/>
    <mergeCell ref="D22:I22"/>
    <mergeCell ref="J22:N22"/>
    <mergeCell ref="O22:AV22"/>
    <mergeCell ref="M17:N17"/>
    <mergeCell ref="O17:AS17"/>
    <mergeCell ref="M18:N18"/>
    <mergeCell ref="O18:AS18"/>
    <mergeCell ref="M15:N15"/>
    <mergeCell ref="O15:AS15"/>
    <mergeCell ref="M16:N16"/>
    <mergeCell ref="O16:AS16"/>
    <mergeCell ref="B2:BC4"/>
    <mergeCell ref="B5:BC5"/>
    <mergeCell ref="M13:AS13"/>
    <mergeCell ref="M14:N14"/>
    <mergeCell ref="O14:AS14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EF51"/>
  <sheetViews>
    <sheetView showGridLines="0" zoomScale="150" zoomScaleNormal="150" zoomScalePageLayoutView="0" workbookViewId="0" topLeftCell="A34">
      <selection activeCell="BB41" sqref="BB41:BC41"/>
    </sheetView>
  </sheetViews>
  <sheetFormatPr defaultColWidth="1.7109375" defaultRowHeight="12.75"/>
  <cols>
    <col min="1" max="55" width="1.7109375" style="152" customWidth="1"/>
    <col min="56" max="56" width="1.7109375" style="153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6.28125" style="154" bestFit="1" customWidth="1"/>
    <col min="66" max="66" width="2.28125" style="154" customWidth="1"/>
    <col min="67" max="68" width="2.28125" style="154" bestFit="1" customWidth="1"/>
    <col min="69" max="69" width="2.28125" style="154" customWidth="1"/>
    <col min="70" max="70" width="2.57421875" style="154" customWidth="1"/>
    <col min="71" max="71" width="2.8515625" style="154" bestFit="1" customWidth="1"/>
    <col min="72" max="72" width="5.7109375" style="154" customWidth="1"/>
    <col min="73" max="73" width="18.57421875" style="154" bestFit="1" customWidth="1"/>
    <col min="74" max="74" width="2.00390625" style="155" bestFit="1" customWidth="1"/>
    <col min="75" max="80" width="5.7109375" style="155" customWidth="1"/>
    <col min="81" max="99" width="5.7109375" style="153" customWidth="1"/>
    <col min="100" max="115" width="1.7109375" style="195" customWidth="1"/>
    <col min="116" max="116" width="1.7109375" style="156" customWidth="1"/>
    <col min="117" max="16384" width="1.7109375" style="152" customWidth="1"/>
  </cols>
  <sheetData>
    <row r="1" spans="1:136" s="178" customFormat="1" ht="11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BD1" s="179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1"/>
      <c r="BW1" s="181"/>
      <c r="BX1" s="181"/>
      <c r="BY1" s="181"/>
      <c r="BZ1" s="181"/>
      <c r="CA1" s="181"/>
      <c r="CB1" s="181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</row>
    <row r="2" spans="1:115" s="188" customFormat="1" ht="11.25" customHeight="1">
      <c r="A2" s="177"/>
      <c r="B2" s="446" t="s">
        <v>131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184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86"/>
      <c r="BX2" s="186"/>
      <c r="BY2" s="186"/>
      <c r="BZ2" s="186"/>
      <c r="CA2" s="186"/>
      <c r="CB2" s="186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</row>
    <row r="3" spans="1:115" s="194" customFormat="1" ht="11.25" customHeight="1">
      <c r="A3" s="189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190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2"/>
      <c r="BW3" s="192"/>
      <c r="BX3" s="192"/>
      <c r="BY3" s="192"/>
      <c r="BZ3" s="192"/>
      <c r="CA3" s="192"/>
      <c r="CB3" s="192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</row>
    <row r="4" spans="2:115" s="194" customFormat="1" ht="11.25" customHeight="1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190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92"/>
      <c r="BX4" s="192"/>
      <c r="BY4" s="192"/>
      <c r="BZ4" s="192"/>
      <c r="CA4" s="192"/>
      <c r="CB4" s="192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</row>
    <row r="5" spans="2:115" s="194" customFormat="1" ht="15">
      <c r="B5" s="447" t="s">
        <v>72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190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2"/>
      <c r="BW5" s="192"/>
      <c r="BX5" s="192"/>
      <c r="BY5" s="192"/>
      <c r="BZ5" s="192"/>
      <c r="CA5" s="192"/>
      <c r="CB5" s="192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</row>
    <row r="6" spans="57:116" ht="11.25" customHeight="1"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</row>
    <row r="7" spans="57:116" ht="11.25" customHeight="1"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</row>
    <row r="8" spans="57:116" ht="11.25" customHeight="1"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</row>
    <row r="9" spans="57:116" ht="4.5" customHeight="1"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</row>
    <row r="10" spans="57:116" ht="12.75"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</row>
    <row r="11" ht="9" customHeight="1"/>
    <row r="12" ht="6" customHeight="1" thickBot="1"/>
    <row r="13" spans="13:45" ht="16.5" thickBot="1">
      <c r="M13" s="448" t="s">
        <v>128</v>
      </c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50"/>
    </row>
    <row r="14" spans="13:46" ht="15">
      <c r="M14" s="442"/>
      <c r="N14" s="443"/>
      <c r="O14" s="444" t="s">
        <v>63</v>
      </c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5"/>
      <c r="AT14" s="196"/>
    </row>
    <row r="15" spans="13:46" ht="15">
      <c r="M15" s="442"/>
      <c r="N15" s="443"/>
      <c r="O15" s="444" t="s">
        <v>73</v>
      </c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5"/>
      <c r="AT15" s="196"/>
    </row>
    <row r="16" spans="13:46" ht="15">
      <c r="M16" s="442"/>
      <c r="N16" s="443"/>
      <c r="O16" s="444" t="s">
        <v>59</v>
      </c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5"/>
      <c r="AT16" s="196"/>
    </row>
    <row r="17" spans="13:46" ht="15">
      <c r="M17" s="442"/>
      <c r="N17" s="443"/>
      <c r="O17" s="444" t="s">
        <v>191</v>
      </c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5"/>
      <c r="AT17" s="196"/>
    </row>
    <row r="18" spans="13:46" ht="15.75" thickBot="1">
      <c r="M18" s="456"/>
      <c r="N18" s="457"/>
      <c r="O18" s="458" t="s">
        <v>192</v>
      </c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9"/>
      <c r="AT18" s="196"/>
    </row>
    <row r="20" ht="12.75">
      <c r="B20" s="157" t="s">
        <v>99</v>
      </c>
    </row>
    <row r="21" ht="6" customHeight="1" thickBot="1"/>
    <row r="22" spans="2:116" s="161" customFormat="1" ht="16.5" customHeight="1" thickBot="1">
      <c r="B22" s="451" t="s">
        <v>5</v>
      </c>
      <c r="C22" s="452"/>
      <c r="D22" s="453" t="s">
        <v>6</v>
      </c>
      <c r="E22" s="454"/>
      <c r="F22" s="454"/>
      <c r="G22" s="454"/>
      <c r="H22" s="454"/>
      <c r="I22" s="455"/>
      <c r="J22" s="453" t="s">
        <v>7</v>
      </c>
      <c r="K22" s="454"/>
      <c r="L22" s="454"/>
      <c r="M22" s="454"/>
      <c r="N22" s="455"/>
      <c r="O22" s="453" t="s">
        <v>8</v>
      </c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  <c r="AW22" s="453" t="s">
        <v>9</v>
      </c>
      <c r="AX22" s="454"/>
      <c r="AY22" s="454"/>
      <c r="AZ22" s="454"/>
      <c r="BA22" s="455"/>
      <c r="BB22" s="460" t="s">
        <v>135</v>
      </c>
      <c r="BC22" s="461"/>
      <c r="BD22" s="172"/>
      <c r="BE22" s="159"/>
      <c r="BF22" s="197" t="s">
        <v>10</v>
      </c>
      <c r="BG22" s="198"/>
      <c r="BH22" s="198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58"/>
    </row>
    <row r="23" spans="2:115" s="158" customFormat="1" ht="18" customHeight="1" thickBot="1">
      <c r="B23" s="462">
        <v>1</v>
      </c>
      <c r="C23" s="463"/>
      <c r="D23" s="464">
        <v>3</v>
      </c>
      <c r="E23" s="465"/>
      <c r="F23" s="465"/>
      <c r="G23" s="465"/>
      <c r="H23" s="465"/>
      <c r="I23" s="466"/>
      <c r="J23" s="467">
        <v>0.5993055555555555</v>
      </c>
      <c r="K23" s="467"/>
      <c r="L23" s="467"/>
      <c r="M23" s="467"/>
      <c r="N23" s="468"/>
      <c r="O23" s="469" t="str">
        <f>O14</f>
        <v>Hertha BSC Berlin</v>
      </c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233" t="s">
        <v>11</v>
      </c>
      <c r="AF23" s="470" t="str">
        <f>O15</f>
        <v>Hamburger SV</v>
      </c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1"/>
      <c r="AW23" s="472">
        <v>2</v>
      </c>
      <c r="AX23" s="473"/>
      <c r="AY23" s="233" t="s">
        <v>12</v>
      </c>
      <c r="AZ23" s="473">
        <v>2</v>
      </c>
      <c r="BA23" s="474"/>
      <c r="BB23" s="472" t="s">
        <v>136</v>
      </c>
      <c r="BC23" s="475"/>
      <c r="BD23" s="172"/>
      <c r="BE23" s="159"/>
      <c r="BF23" s="162">
        <f>IF(ISBLANK(AW23),"0",IF(AW23&gt;AZ23,3,IF(AW23=AZ23,1,0)))</f>
        <v>1</v>
      </c>
      <c r="BG23" s="162" t="s">
        <v>12</v>
      </c>
      <c r="BH23" s="162">
        <f>IF(ISBLANK(AZ23),"0",IF(AZ23&gt;AW23,3,IF(AZ23=AW23,1,0)))</f>
        <v>1</v>
      </c>
      <c r="BI23" s="159"/>
      <c r="BJ23" s="159"/>
      <c r="BK23" s="159"/>
      <c r="BL23" s="159"/>
      <c r="BM23" s="173" t="str">
        <f>$O$14</f>
        <v>Hertha BSC Berlin</v>
      </c>
      <c r="BN23" s="163">
        <f>COUNT($BF$23,$BH$27,$BF$33,$BH$39)</f>
        <v>4</v>
      </c>
      <c r="BO23" s="163">
        <f>SUM($BF$23+$BH$27+$BF$33+$BH$39)</f>
        <v>10</v>
      </c>
      <c r="BP23" s="163">
        <f>SUM($AW$23+$AZ$27+$AW$33+$AZ$39)</f>
        <v>11</v>
      </c>
      <c r="BQ23" s="164" t="s">
        <v>12</v>
      </c>
      <c r="BR23" s="163">
        <f>SUM($AZ$23+$AW$27+$AZ$33+$AW$39)</f>
        <v>2</v>
      </c>
      <c r="BS23" s="163">
        <f>SUM(BP23-BR23)</f>
        <v>9</v>
      </c>
      <c r="BT23" s="159"/>
      <c r="BU23" s="159" t="str">
        <f>IF(BV23&gt;0,"Mannschaften gleich!",BM23)</f>
        <v>Hertha BSC Berlin</v>
      </c>
      <c r="BV23" s="160">
        <f>IF(AND(BO23=BO24,BS23=BS24,BP23=BP24),1,0)</f>
        <v>0</v>
      </c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</row>
    <row r="24" spans="2:115" s="158" customFormat="1" ht="18" customHeight="1" thickBot="1"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8"/>
      <c r="BD24" s="172"/>
      <c r="BE24" s="159"/>
      <c r="BF24" s="162"/>
      <c r="BG24" s="162"/>
      <c r="BH24" s="162"/>
      <c r="BI24" s="159"/>
      <c r="BJ24" s="159"/>
      <c r="BK24" s="159"/>
      <c r="BL24" s="159"/>
      <c r="BM24" s="174" t="str">
        <f>$O$15</f>
        <v>Hamburger SV</v>
      </c>
      <c r="BN24" s="163">
        <f>COUNT($BH$23,$BF$29,$BF$35,$BH$41)</f>
        <v>4</v>
      </c>
      <c r="BO24" s="163">
        <f>SUM($BH$23+$BF$29+$BF$35+$BH$41)</f>
        <v>6</v>
      </c>
      <c r="BP24" s="163">
        <f>SUM($AZ$23+$AW$29+$AW$35+$AZ$41)</f>
        <v>6</v>
      </c>
      <c r="BQ24" s="164" t="s">
        <v>12</v>
      </c>
      <c r="BR24" s="163">
        <f>SUM($AW$23+$AZ$29+$AZ$35+$AW$41)</f>
        <v>4</v>
      </c>
      <c r="BS24" s="163">
        <f>SUM(BP24-BR24)</f>
        <v>2</v>
      </c>
      <c r="BT24" s="159"/>
      <c r="BU24" s="159" t="str">
        <f>IF((BV24+BW24)&gt;0,"Mannschaften gleich!",BM24)</f>
        <v>Hamburger SV</v>
      </c>
      <c r="BV24" s="160">
        <f>IF(AND(BO24=BO25,BS24=BS25,BP24=BP25),1,0)</f>
        <v>0</v>
      </c>
      <c r="BW24" s="160">
        <f>IF(AND(BO23=BO24,BS23=BS24,BP23=BP24),1,0)</f>
        <v>0</v>
      </c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</row>
    <row r="25" spans="2:116" s="161" customFormat="1" ht="18" customHeight="1" thickBot="1">
      <c r="B25" s="493">
        <v>2</v>
      </c>
      <c r="C25" s="494"/>
      <c r="D25" s="495">
        <v>1</v>
      </c>
      <c r="E25" s="496"/>
      <c r="F25" s="496"/>
      <c r="G25" s="496"/>
      <c r="H25" s="496"/>
      <c r="I25" s="497"/>
      <c r="J25" s="498">
        <v>0.375</v>
      </c>
      <c r="K25" s="498"/>
      <c r="L25" s="498"/>
      <c r="M25" s="498"/>
      <c r="N25" s="499"/>
      <c r="O25" s="500" t="str">
        <f>O16</f>
        <v>MSV Duisburg</v>
      </c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200" t="s">
        <v>11</v>
      </c>
      <c r="AF25" s="501" t="str">
        <f>O17</f>
        <v>TURA 88 Duisburg</v>
      </c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2"/>
      <c r="AW25" s="503">
        <v>2</v>
      </c>
      <c r="AX25" s="504"/>
      <c r="AY25" s="200" t="s">
        <v>12</v>
      </c>
      <c r="AZ25" s="504">
        <v>0</v>
      </c>
      <c r="BA25" s="505"/>
      <c r="BB25" s="503" t="s">
        <v>149</v>
      </c>
      <c r="BC25" s="506"/>
      <c r="BD25" s="172"/>
      <c r="BE25" s="159"/>
      <c r="BF25" s="162">
        <f>IF(ISBLANK(AW25),"0",IF(AW25&gt;AZ25,3,IF(AW25=AZ25,1,0)))</f>
        <v>3</v>
      </c>
      <c r="BG25" s="162" t="s">
        <v>12</v>
      </c>
      <c r="BH25" s="162">
        <f>IF(ISBLANK(AZ25),"0",IF(AZ25&gt;AW25,3,IF(AZ25=AW25,1,0)))</f>
        <v>0</v>
      </c>
      <c r="BI25" s="159"/>
      <c r="BJ25" s="159"/>
      <c r="BK25" s="159"/>
      <c r="BL25" s="159"/>
      <c r="BM25" s="174" t="str">
        <f>$O$16</f>
        <v>MSV Duisburg</v>
      </c>
      <c r="BN25" s="163">
        <f>COUNT($BF$25,$BH$29,$BH$33,$BF$37)</f>
        <v>4</v>
      </c>
      <c r="BO25" s="163">
        <f>SUM($BF$25+$BH$29+$BH$33+$BF$37)</f>
        <v>7</v>
      </c>
      <c r="BP25" s="163">
        <f>SUM($AW$25+$AZ$29+$AZ$33+$AW$37)</f>
        <v>5</v>
      </c>
      <c r="BQ25" s="164" t="s">
        <v>12</v>
      </c>
      <c r="BR25" s="163">
        <f>SUM($AZ$25+$AW$29+$AW$33+$AZ$37)</f>
        <v>4</v>
      </c>
      <c r="BS25" s="163">
        <f>SUM(BP25-BR25)</f>
        <v>1</v>
      </c>
      <c r="BT25" s="159"/>
      <c r="BU25" s="159" t="str">
        <f>IF((BV25+BW25)&gt;0,"Mannschaften gleich!",BM25)</f>
        <v>MSV Duisburg</v>
      </c>
      <c r="BV25" s="160">
        <f>IF(AND(BO25=BO26,BS25=BS26,BP25=BP26),1,0)</f>
        <v>0</v>
      </c>
      <c r="BW25" s="160">
        <f>IF(AND(BO24=BO25,BS24=BS25,BP24=BP25),1,0)</f>
        <v>0</v>
      </c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58"/>
    </row>
    <row r="26" spans="2:116" s="161" customFormat="1" ht="18" customHeight="1" thickBot="1"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8"/>
      <c r="BD26" s="172"/>
      <c r="BE26" s="159"/>
      <c r="BF26" s="162"/>
      <c r="BG26" s="162"/>
      <c r="BH26" s="162"/>
      <c r="BI26" s="159"/>
      <c r="BJ26" s="159"/>
      <c r="BK26" s="159"/>
      <c r="BL26" s="159"/>
      <c r="BM26" s="174" t="str">
        <f>$O$17</f>
        <v>TURA 88 Duisburg</v>
      </c>
      <c r="BN26" s="163">
        <f>COUNT($BH$25,$BF$31,$BH$35,$BF$39)</f>
        <v>4</v>
      </c>
      <c r="BO26" s="163">
        <f>SUM($BH$25+$BF$31+$BH$35+$BF$39)</f>
        <v>2</v>
      </c>
      <c r="BP26" s="163">
        <f>SUM($AZ$25+$AW$31+$AZ$35+$AW$39)</f>
        <v>1</v>
      </c>
      <c r="BQ26" s="164" t="s">
        <v>12</v>
      </c>
      <c r="BR26" s="163">
        <f>SUM($AW$25+$AZ$31+$AW$35+$AZ$39)</f>
        <v>7</v>
      </c>
      <c r="BS26" s="163">
        <f>SUM(BP26-BR26)</f>
        <v>-6</v>
      </c>
      <c r="BT26" s="159"/>
      <c r="BU26" s="159" t="str">
        <f>IF((BV26+BW26)&gt;0,"Mannschaften gleich!",BM26)</f>
        <v>TURA 88 Duisburg</v>
      </c>
      <c r="BV26" s="160">
        <f>IF(AND(BO26=BO27,BS26=BS27,BP26=BP27),1,0)</f>
        <v>0</v>
      </c>
      <c r="BW26" s="160">
        <f>IF(AND(BO25=BO26,BS25=BS26,BP25=BP26),1,0)</f>
        <v>0</v>
      </c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58"/>
    </row>
    <row r="27" spans="2:116" s="161" customFormat="1" ht="18" customHeight="1" thickBot="1">
      <c r="B27" s="493">
        <v>3</v>
      </c>
      <c r="C27" s="494"/>
      <c r="D27" s="495">
        <v>3</v>
      </c>
      <c r="E27" s="496"/>
      <c r="F27" s="496"/>
      <c r="G27" s="496"/>
      <c r="H27" s="496"/>
      <c r="I27" s="497"/>
      <c r="J27" s="498">
        <v>0.38680555555555557</v>
      </c>
      <c r="K27" s="498"/>
      <c r="L27" s="498"/>
      <c r="M27" s="498"/>
      <c r="N27" s="499"/>
      <c r="O27" s="500" t="str">
        <f>O18</f>
        <v>Garather SV 1</v>
      </c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200" t="s">
        <v>11</v>
      </c>
      <c r="AF27" s="501" t="str">
        <f>O14</f>
        <v>Hertha BSC Berlin</v>
      </c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2"/>
      <c r="AW27" s="503">
        <v>0</v>
      </c>
      <c r="AX27" s="504"/>
      <c r="AY27" s="200" t="s">
        <v>12</v>
      </c>
      <c r="AZ27" s="504">
        <v>2</v>
      </c>
      <c r="BA27" s="505"/>
      <c r="BB27" s="503" t="s">
        <v>149</v>
      </c>
      <c r="BC27" s="506"/>
      <c r="BD27" s="172"/>
      <c r="BE27" s="159"/>
      <c r="BF27" s="162">
        <f>IF(ISBLANK(AW27),"0",IF(AW27&gt;AZ27,3,IF(AW27=AZ27,1,0)))</f>
        <v>0</v>
      </c>
      <c r="BG27" s="162" t="s">
        <v>12</v>
      </c>
      <c r="BH27" s="162">
        <f>IF(ISBLANK(AZ27),"0",IF(AZ27&gt;AW27,3,IF(AZ27=AW27,1,0)))</f>
        <v>3</v>
      </c>
      <c r="BI27" s="159"/>
      <c r="BJ27" s="159"/>
      <c r="BK27" s="159"/>
      <c r="BL27" s="159"/>
      <c r="BM27" s="174" t="str">
        <f>$O$18</f>
        <v>Garather SV 1</v>
      </c>
      <c r="BN27" s="163">
        <f>COUNT($BF$27,$BH$31,$BH$37,$BF$41)</f>
        <v>4</v>
      </c>
      <c r="BO27" s="163">
        <f>SUM($BF$27+$BH$31+$BH$37+$BF$41)</f>
        <v>1</v>
      </c>
      <c r="BP27" s="163">
        <f>SUM($AW$27+$AZ$31+$AZ$37+$AW$41)</f>
        <v>2</v>
      </c>
      <c r="BQ27" s="164" t="s">
        <v>12</v>
      </c>
      <c r="BR27" s="163">
        <f>SUM($AZ$27+$AW$31+$AW$37+$AZ$41)</f>
        <v>8</v>
      </c>
      <c r="BS27" s="163">
        <f>SUM(BP27-BR27)</f>
        <v>-6</v>
      </c>
      <c r="BT27" s="159"/>
      <c r="BU27" s="159" t="str">
        <f>IF(BV27&gt;0,"Mannschaften gleich!",BM27)</f>
        <v>Garather SV 1</v>
      </c>
      <c r="BV27" s="160">
        <f>IF(AND(BO27=BO26,BS27=BS26,BP27=BP26),1,0)</f>
        <v>0</v>
      </c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58"/>
    </row>
    <row r="28" spans="2:116" s="161" customFormat="1" ht="18" customHeight="1" thickBot="1"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8"/>
      <c r="BD28" s="172"/>
      <c r="BE28" s="159"/>
      <c r="BF28" s="162"/>
      <c r="BG28" s="162"/>
      <c r="BH28" s="162"/>
      <c r="BI28" s="159"/>
      <c r="BJ28" s="159"/>
      <c r="BK28" s="159"/>
      <c r="BL28" s="159"/>
      <c r="BM28" s="172"/>
      <c r="BN28" s="172"/>
      <c r="BO28" s="172"/>
      <c r="BP28" s="172"/>
      <c r="BQ28" s="172"/>
      <c r="BR28" s="172"/>
      <c r="BS28" s="172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58"/>
    </row>
    <row r="29" spans="2:116" s="161" customFormat="1" ht="18" customHeight="1" thickBot="1">
      <c r="B29" s="493">
        <v>4</v>
      </c>
      <c r="C29" s="494"/>
      <c r="D29" s="495">
        <v>2</v>
      </c>
      <c r="E29" s="496"/>
      <c r="F29" s="496"/>
      <c r="G29" s="496"/>
      <c r="H29" s="496"/>
      <c r="I29" s="497"/>
      <c r="J29" s="498">
        <v>0.41041666666666665</v>
      </c>
      <c r="K29" s="498"/>
      <c r="L29" s="498"/>
      <c r="M29" s="498"/>
      <c r="N29" s="499"/>
      <c r="O29" s="500" t="str">
        <f>O15</f>
        <v>Hamburger SV</v>
      </c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200" t="s">
        <v>11</v>
      </c>
      <c r="AF29" s="501" t="str">
        <f>O16</f>
        <v>MSV Duisburg</v>
      </c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2"/>
      <c r="AW29" s="503">
        <v>1</v>
      </c>
      <c r="AX29" s="504"/>
      <c r="AY29" s="200" t="s">
        <v>12</v>
      </c>
      <c r="AZ29" s="504">
        <v>1</v>
      </c>
      <c r="BA29" s="505"/>
      <c r="BB29" s="503" t="s">
        <v>149</v>
      </c>
      <c r="BC29" s="506"/>
      <c r="BD29" s="172"/>
      <c r="BE29" s="159"/>
      <c r="BF29" s="162">
        <f>IF(ISBLANK(AW29),"0",IF(AW29&gt;AZ29,3,IF(AW29=AZ29,1,0)))</f>
        <v>1</v>
      </c>
      <c r="BG29" s="162" t="s">
        <v>12</v>
      </c>
      <c r="BH29" s="162">
        <f>IF(ISBLANK(AZ29),"0",IF(AZ29&gt;AW29,3,IF(AZ29=AW29,1,0)))</f>
        <v>1</v>
      </c>
      <c r="BI29" s="159"/>
      <c r="BJ29" s="159"/>
      <c r="BK29" s="159"/>
      <c r="BL29" s="159"/>
      <c r="BM29" s="172"/>
      <c r="BN29" s="172"/>
      <c r="BO29" s="172"/>
      <c r="BP29" s="172"/>
      <c r="BQ29" s="172"/>
      <c r="BR29" s="172"/>
      <c r="BS29" s="172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58"/>
    </row>
    <row r="30" spans="2:116" s="161" customFormat="1" ht="18" customHeight="1" thickBot="1">
      <c r="B30" s="476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8"/>
      <c r="BD30" s="172"/>
      <c r="BE30" s="159"/>
      <c r="BF30" s="162"/>
      <c r="BG30" s="162"/>
      <c r="BH30" s="162"/>
      <c r="BI30" s="159"/>
      <c r="BJ30" s="159"/>
      <c r="BK30" s="159"/>
      <c r="BL30" s="159"/>
      <c r="BM30" s="172"/>
      <c r="BN30" s="172"/>
      <c r="BO30" s="172"/>
      <c r="BP30" s="172"/>
      <c r="BQ30" s="172"/>
      <c r="BR30" s="172"/>
      <c r="BS30" s="172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58"/>
    </row>
    <row r="31" spans="2:116" s="161" customFormat="1" ht="18" customHeight="1" thickBot="1">
      <c r="B31" s="493">
        <v>5</v>
      </c>
      <c r="C31" s="494"/>
      <c r="D31" s="495">
        <v>1</v>
      </c>
      <c r="E31" s="496"/>
      <c r="F31" s="496"/>
      <c r="G31" s="496"/>
      <c r="H31" s="496"/>
      <c r="I31" s="497"/>
      <c r="J31" s="498">
        <v>0.4395833333333334</v>
      </c>
      <c r="K31" s="498"/>
      <c r="L31" s="498"/>
      <c r="M31" s="498"/>
      <c r="N31" s="499"/>
      <c r="O31" s="500" t="str">
        <f>O17</f>
        <v>TURA 88 Duisburg</v>
      </c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200" t="s">
        <v>11</v>
      </c>
      <c r="AF31" s="501" t="str">
        <f>O18</f>
        <v>Garather SV 1</v>
      </c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2"/>
      <c r="AW31" s="503">
        <v>1</v>
      </c>
      <c r="AX31" s="504"/>
      <c r="AY31" s="200" t="s">
        <v>12</v>
      </c>
      <c r="AZ31" s="504">
        <v>1</v>
      </c>
      <c r="BA31" s="505"/>
      <c r="BB31" s="503" t="s">
        <v>149</v>
      </c>
      <c r="BC31" s="506"/>
      <c r="BD31" s="172"/>
      <c r="BE31" s="159"/>
      <c r="BF31" s="162">
        <f>IF(ISBLANK(AW31),"0",IF(AW31&gt;AZ31,3,IF(AW31=AZ31,1,0)))</f>
        <v>1</v>
      </c>
      <c r="BG31" s="162" t="s">
        <v>12</v>
      </c>
      <c r="BH31" s="162">
        <f>IF(ISBLANK(AZ31),"0",IF(AZ31&gt;AW31,3,IF(AZ31=AW31,1,0)))</f>
        <v>1</v>
      </c>
      <c r="BI31" s="159"/>
      <c r="BJ31" s="159"/>
      <c r="BK31" s="159"/>
      <c r="BL31" s="159"/>
      <c r="BM31" s="172"/>
      <c r="BN31" s="172"/>
      <c r="BO31" s="172"/>
      <c r="BP31" s="172"/>
      <c r="BQ31" s="172"/>
      <c r="BR31" s="172"/>
      <c r="BS31" s="172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58"/>
    </row>
    <row r="32" spans="2:116" s="161" customFormat="1" ht="18" customHeight="1" thickBot="1"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8"/>
      <c r="BD32" s="172"/>
      <c r="BE32" s="159"/>
      <c r="BF32" s="162"/>
      <c r="BG32" s="162"/>
      <c r="BH32" s="162"/>
      <c r="BI32" s="159"/>
      <c r="BJ32" s="159"/>
      <c r="BK32" s="159"/>
      <c r="BL32" s="159"/>
      <c r="BM32" s="172"/>
      <c r="BN32" s="172"/>
      <c r="BO32" s="172"/>
      <c r="BP32" s="172"/>
      <c r="BQ32" s="172"/>
      <c r="BR32" s="172"/>
      <c r="BS32" s="172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58"/>
    </row>
    <row r="33" spans="2:116" s="161" customFormat="1" ht="18" customHeight="1" thickBot="1">
      <c r="B33" s="493">
        <v>6</v>
      </c>
      <c r="C33" s="494"/>
      <c r="D33" s="495">
        <v>3</v>
      </c>
      <c r="E33" s="496"/>
      <c r="F33" s="496"/>
      <c r="G33" s="496"/>
      <c r="H33" s="496"/>
      <c r="I33" s="497"/>
      <c r="J33" s="498">
        <v>0.4513888888888889</v>
      </c>
      <c r="K33" s="498"/>
      <c r="L33" s="498"/>
      <c r="M33" s="498"/>
      <c r="N33" s="499"/>
      <c r="O33" s="500" t="str">
        <f>O14</f>
        <v>Hertha BSC Berlin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200" t="s">
        <v>11</v>
      </c>
      <c r="AF33" s="501" t="str">
        <f>O16</f>
        <v>MSV Duisburg</v>
      </c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2"/>
      <c r="AW33" s="503">
        <v>3</v>
      </c>
      <c r="AX33" s="504"/>
      <c r="AY33" s="200" t="s">
        <v>12</v>
      </c>
      <c r="AZ33" s="504">
        <v>0</v>
      </c>
      <c r="BA33" s="505"/>
      <c r="BB33" s="503" t="s">
        <v>149</v>
      </c>
      <c r="BC33" s="506"/>
      <c r="BD33" s="172"/>
      <c r="BE33" s="159"/>
      <c r="BF33" s="162">
        <f>IF(ISBLANK(AW33),"0",IF(AW33&gt;AZ33,3,IF(AW33=AZ33,1,0)))</f>
        <v>3</v>
      </c>
      <c r="BG33" s="162" t="s">
        <v>12</v>
      </c>
      <c r="BH33" s="162">
        <f>IF(ISBLANK(AZ33),"0",IF(AZ33&gt;AW33,3,IF(AZ33=AW33,1,0)))</f>
        <v>0</v>
      </c>
      <c r="BI33" s="159"/>
      <c r="BJ33" s="159"/>
      <c r="BK33" s="154"/>
      <c r="BL33" s="154"/>
      <c r="BM33" s="154"/>
      <c r="BN33" s="154"/>
      <c r="BO33" s="154"/>
      <c r="BP33" s="154"/>
      <c r="BQ33" s="154"/>
      <c r="BR33" s="154"/>
      <c r="BS33" s="154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58"/>
    </row>
    <row r="34" spans="2:116" s="161" customFormat="1" ht="18" customHeight="1" thickBot="1">
      <c r="B34" s="476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8"/>
      <c r="BD34" s="172"/>
      <c r="BE34" s="159"/>
      <c r="BF34" s="162"/>
      <c r="BG34" s="162"/>
      <c r="BH34" s="162"/>
      <c r="BI34" s="159"/>
      <c r="BJ34" s="159"/>
      <c r="BK34" s="154"/>
      <c r="BL34" s="154"/>
      <c r="BM34" s="154"/>
      <c r="BN34" s="154"/>
      <c r="BO34" s="154"/>
      <c r="BP34" s="154"/>
      <c r="BQ34" s="154"/>
      <c r="BR34" s="154"/>
      <c r="BS34" s="154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58"/>
    </row>
    <row r="35" spans="2:116" s="161" customFormat="1" ht="18" customHeight="1" thickBot="1">
      <c r="B35" s="493">
        <v>7</v>
      </c>
      <c r="C35" s="494"/>
      <c r="D35" s="495">
        <v>2</v>
      </c>
      <c r="E35" s="496"/>
      <c r="F35" s="496"/>
      <c r="G35" s="496"/>
      <c r="H35" s="496"/>
      <c r="I35" s="497"/>
      <c r="J35" s="498">
        <v>0.47500000000000003</v>
      </c>
      <c r="K35" s="498"/>
      <c r="L35" s="498"/>
      <c r="M35" s="498"/>
      <c r="N35" s="499"/>
      <c r="O35" s="500" t="str">
        <f>O15</f>
        <v>Hamburger SV</v>
      </c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200" t="s">
        <v>11</v>
      </c>
      <c r="AF35" s="501" t="str">
        <f>O17</f>
        <v>TURA 88 Duisburg</v>
      </c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2"/>
      <c r="AW35" s="503">
        <v>0</v>
      </c>
      <c r="AX35" s="504"/>
      <c r="AY35" s="200" t="s">
        <v>12</v>
      </c>
      <c r="AZ35" s="504">
        <v>0</v>
      </c>
      <c r="BA35" s="505"/>
      <c r="BB35" s="503" t="s">
        <v>149</v>
      </c>
      <c r="BC35" s="506"/>
      <c r="BD35" s="201"/>
      <c r="BE35" s="159"/>
      <c r="BF35" s="162">
        <f>IF(ISBLANK(AW35),"0",IF(AW35&gt;AZ35,3,IF(AW35=AZ35,1,0)))</f>
        <v>1</v>
      </c>
      <c r="BG35" s="162" t="s">
        <v>12</v>
      </c>
      <c r="BH35" s="162">
        <f>IF(ISBLANK(AZ35),"0",IF(AZ35&gt;AW35,3,IF(AZ35=AW35,1,0)))</f>
        <v>1</v>
      </c>
      <c r="BI35" s="159"/>
      <c r="BJ35" s="159"/>
      <c r="BK35" s="165"/>
      <c r="BL35" s="165"/>
      <c r="BM35" s="172"/>
      <c r="BN35" s="172"/>
      <c r="BO35" s="172"/>
      <c r="BP35" s="172"/>
      <c r="BQ35" s="172"/>
      <c r="BR35" s="172"/>
      <c r="BS35" s="163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58"/>
    </row>
    <row r="36" spans="2:116" s="161" customFormat="1" ht="18" customHeight="1" thickBot="1">
      <c r="B36" s="476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8"/>
      <c r="BD36" s="201"/>
      <c r="BE36" s="159"/>
      <c r="BF36" s="162"/>
      <c r="BG36" s="162"/>
      <c r="BH36" s="162"/>
      <c r="BI36" s="159"/>
      <c r="BJ36" s="159"/>
      <c r="BK36" s="165"/>
      <c r="BL36" s="165"/>
      <c r="BM36" s="172"/>
      <c r="BN36" s="172"/>
      <c r="BO36" s="172"/>
      <c r="BP36" s="172"/>
      <c r="BQ36" s="172"/>
      <c r="BR36" s="172"/>
      <c r="BS36" s="163"/>
      <c r="BT36" s="159"/>
      <c r="BU36" s="159"/>
      <c r="BV36" s="160"/>
      <c r="BW36" s="160"/>
      <c r="BX36" s="160"/>
      <c r="BY36" s="160"/>
      <c r="BZ36" s="160"/>
      <c r="CA36" s="160"/>
      <c r="CB36" s="160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58"/>
    </row>
    <row r="37" spans="2:116" s="161" customFormat="1" ht="18" customHeight="1" thickBot="1">
      <c r="B37" s="493">
        <v>8</v>
      </c>
      <c r="C37" s="494"/>
      <c r="D37" s="495">
        <v>1</v>
      </c>
      <c r="E37" s="496"/>
      <c r="F37" s="496"/>
      <c r="G37" s="496"/>
      <c r="H37" s="496"/>
      <c r="I37" s="497"/>
      <c r="J37" s="498">
        <v>0.4986111111111111</v>
      </c>
      <c r="K37" s="498"/>
      <c r="L37" s="498"/>
      <c r="M37" s="498"/>
      <c r="N37" s="499"/>
      <c r="O37" s="500" t="str">
        <f>O16</f>
        <v>MSV Duisburg</v>
      </c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200" t="s">
        <v>11</v>
      </c>
      <c r="AF37" s="501" t="str">
        <f>O18</f>
        <v>Garather SV 1</v>
      </c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2"/>
      <c r="AW37" s="503">
        <v>2</v>
      </c>
      <c r="AX37" s="504"/>
      <c r="AY37" s="200" t="s">
        <v>12</v>
      </c>
      <c r="AZ37" s="504">
        <v>0</v>
      </c>
      <c r="BA37" s="505"/>
      <c r="BB37" s="503" t="s">
        <v>149</v>
      </c>
      <c r="BC37" s="506"/>
      <c r="BD37" s="201"/>
      <c r="BE37" s="159"/>
      <c r="BF37" s="162">
        <f>IF(ISBLANK(AW37),"0",IF(AW37&gt;AZ37,3,IF(AW37=AZ37,1,0)))</f>
        <v>3</v>
      </c>
      <c r="BG37" s="162" t="s">
        <v>12</v>
      </c>
      <c r="BH37" s="162">
        <f>IF(ISBLANK(AZ37),"0",IF(AZ37&gt;AW37,3,IF(AZ37=AW37,1,0)))</f>
        <v>0</v>
      </c>
      <c r="BI37" s="159"/>
      <c r="BJ37" s="159"/>
      <c r="BK37" s="165"/>
      <c r="BL37" s="165"/>
      <c r="BM37" s="172"/>
      <c r="BN37" s="172"/>
      <c r="BO37" s="172"/>
      <c r="BP37" s="172"/>
      <c r="BQ37" s="172"/>
      <c r="BR37" s="172"/>
      <c r="BS37" s="163"/>
      <c r="BT37" s="159"/>
      <c r="BU37" s="159"/>
      <c r="BV37" s="160"/>
      <c r="BW37" s="160"/>
      <c r="BX37" s="160"/>
      <c r="BY37" s="160"/>
      <c r="BZ37" s="160"/>
      <c r="CA37" s="160"/>
      <c r="CB37" s="160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58"/>
    </row>
    <row r="38" spans="2:116" s="161" customFormat="1" ht="18" customHeight="1" thickBot="1">
      <c r="B38" s="476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8"/>
      <c r="BD38" s="201"/>
      <c r="BE38" s="159"/>
      <c r="BF38" s="162"/>
      <c r="BG38" s="162"/>
      <c r="BH38" s="162"/>
      <c r="BI38" s="159"/>
      <c r="BJ38" s="159"/>
      <c r="BK38" s="165"/>
      <c r="BL38" s="165"/>
      <c r="BM38" s="172"/>
      <c r="BN38" s="172"/>
      <c r="BO38" s="172"/>
      <c r="BP38" s="172"/>
      <c r="BQ38" s="172"/>
      <c r="BR38" s="172"/>
      <c r="BS38" s="163"/>
      <c r="BT38" s="159"/>
      <c r="BU38" s="159"/>
      <c r="BV38" s="160"/>
      <c r="BW38" s="160"/>
      <c r="BX38" s="160"/>
      <c r="BY38" s="160"/>
      <c r="BZ38" s="160"/>
      <c r="CA38" s="160"/>
      <c r="CB38" s="160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58"/>
    </row>
    <row r="39" spans="2:116" s="161" customFormat="1" ht="18" customHeight="1" thickBot="1">
      <c r="B39" s="493">
        <v>9</v>
      </c>
      <c r="C39" s="494"/>
      <c r="D39" s="495">
        <v>3</v>
      </c>
      <c r="E39" s="496"/>
      <c r="F39" s="496"/>
      <c r="G39" s="496"/>
      <c r="H39" s="496"/>
      <c r="I39" s="497"/>
      <c r="J39" s="498">
        <v>0.5104166666666666</v>
      </c>
      <c r="K39" s="498"/>
      <c r="L39" s="498"/>
      <c r="M39" s="498"/>
      <c r="N39" s="499"/>
      <c r="O39" s="500" t="str">
        <f>O17</f>
        <v>TURA 88 Duisburg</v>
      </c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200" t="s">
        <v>11</v>
      </c>
      <c r="AF39" s="501" t="str">
        <f>O14</f>
        <v>Hertha BSC Berlin</v>
      </c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2"/>
      <c r="AW39" s="503">
        <v>0</v>
      </c>
      <c r="AX39" s="504"/>
      <c r="AY39" s="200" t="s">
        <v>12</v>
      </c>
      <c r="AZ39" s="504">
        <v>4</v>
      </c>
      <c r="BA39" s="505"/>
      <c r="BB39" s="503" t="s">
        <v>149</v>
      </c>
      <c r="BC39" s="506"/>
      <c r="BD39" s="201"/>
      <c r="BE39" s="159"/>
      <c r="BF39" s="162">
        <f>IF(ISBLANK(AW39),"0",IF(AW39&gt;AZ39,3,IF(AW39=AZ39,1,0)))</f>
        <v>0</v>
      </c>
      <c r="BG39" s="162" t="s">
        <v>12</v>
      </c>
      <c r="BH39" s="162">
        <f>IF(ISBLANK(AZ39),"0",IF(AZ39&gt;AW39,3,IF(AZ39=AW39,1,0)))</f>
        <v>3</v>
      </c>
      <c r="BI39" s="159"/>
      <c r="BJ39" s="159"/>
      <c r="BK39" s="165"/>
      <c r="BL39" s="165"/>
      <c r="BM39" s="172"/>
      <c r="BN39" s="172"/>
      <c r="BO39" s="172"/>
      <c r="BP39" s="172"/>
      <c r="BQ39" s="172"/>
      <c r="BR39" s="172"/>
      <c r="BS39" s="163"/>
      <c r="BT39" s="159"/>
      <c r="BU39" s="159"/>
      <c r="BV39" s="160"/>
      <c r="BW39" s="160"/>
      <c r="BX39" s="160"/>
      <c r="BY39" s="160"/>
      <c r="BZ39" s="160"/>
      <c r="CA39" s="160"/>
      <c r="CB39" s="160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58"/>
    </row>
    <row r="40" spans="2:116" s="161" customFormat="1" ht="18" customHeight="1" thickBot="1">
      <c r="B40" s="476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8"/>
      <c r="BD40" s="201"/>
      <c r="BE40" s="159"/>
      <c r="BF40" s="162"/>
      <c r="BG40" s="162"/>
      <c r="BH40" s="162"/>
      <c r="BI40" s="159"/>
      <c r="BJ40" s="159"/>
      <c r="BK40" s="165"/>
      <c r="BL40" s="165"/>
      <c r="BM40" s="172"/>
      <c r="BN40" s="172"/>
      <c r="BO40" s="172"/>
      <c r="BP40" s="172"/>
      <c r="BQ40" s="172"/>
      <c r="BR40" s="172"/>
      <c r="BS40" s="163"/>
      <c r="BT40" s="159"/>
      <c r="BU40" s="159"/>
      <c r="BV40" s="160"/>
      <c r="BW40" s="160"/>
      <c r="BX40" s="160"/>
      <c r="BY40" s="160"/>
      <c r="BZ40" s="160"/>
      <c r="CA40" s="160"/>
      <c r="CB40" s="160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58"/>
    </row>
    <row r="41" spans="2:116" s="161" customFormat="1" ht="18" customHeight="1" thickBot="1">
      <c r="B41" s="493">
        <v>10</v>
      </c>
      <c r="C41" s="494"/>
      <c r="D41" s="495">
        <v>2</v>
      </c>
      <c r="E41" s="496"/>
      <c r="F41" s="496"/>
      <c r="G41" s="496"/>
      <c r="H41" s="496"/>
      <c r="I41" s="497"/>
      <c r="J41" s="498">
        <v>0.5340277777777778</v>
      </c>
      <c r="K41" s="498"/>
      <c r="L41" s="498"/>
      <c r="M41" s="498"/>
      <c r="N41" s="499"/>
      <c r="O41" s="500" t="str">
        <f>O18</f>
        <v>Garather SV 1</v>
      </c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200" t="s">
        <v>11</v>
      </c>
      <c r="AF41" s="501" t="str">
        <f>O15</f>
        <v>Hamburger SV</v>
      </c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2"/>
      <c r="AW41" s="503">
        <v>1</v>
      </c>
      <c r="AX41" s="504"/>
      <c r="AY41" s="200" t="s">
        <v>12</v>
      </c>
      <c r="AZ41" s="504">
        <v>3</v>
      </c>
      <c r="BA41" s="505"/>
      <c r="BB41" s="503" t="s">
        <v>149</v>
      </c>
      <c r="BC41" s="506"/>
      <c r="BD41" s="201"/>
      <c r="BE41" s="159"/>
      <c r="BF41" s="162">
        <f>IF(ISBLANK(AW41),"0",IF(AW41&gt;AZ41,3,IF(AW41=AZ41,1,0)))</f>
        <v>0</v>
      </c>
      <c r="BG41" s="162" t="s">
        <v>12</v>
      </c>
      <c r="BH41" s="162">
        <f>IF(ISBLANK(AZ41),"0",IF(AZ41&gt;AW41,3,IF(AZ41=AW41,1,0)))</f>
        <v>3</v>
      </c>
      <c r="BI41" s="159"/>
      <c r="BJ41" s="159"/>
      <c r="BK41" s="165"/>
      <c r="BL41" s="165"/>
      <c r="BM41" s="172"/>
      <c r="BN41" s="172"/>
      <c r="BO41" s="172"/>
      <c r="BP41" s="172"/>
      <c r="BQ41" s="172"/>
      <c r="BR41" s="172"/>
      <c r="BS41" s="163"/>
      <c r="BT41" s="159"/>
      <c r="BU41" s="159"/>
      <c r="BV41" s="160"/>
      <c r="BW41" s="160"/>
      <c r="BX41" s="160"/>
      <c r="BY41" s="160"/>
      <c r="BZ41" s="160"/>
      <c r="CA41" s="160"/>
      <c r="CB41" s="160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58"/>
    </row>
    <row r="43" ht="12.75">
      <c r="B43" s="157" t="s">
        <v>23</v>
      </c>
    </row>
    <row r="44" ht="6" customHeight="1"/>
    <row r="45" spans="27:115" s="166" customFormat="1" ht="13.5" customHeight="1" thickBot="1">
      <c r="AA45" s="202"/>
      <c r="AB45" s="202"/>
      <c r="AC45" s="202"/>
      <c r="AD45" s="20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75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8"/>
      <c r="BW45" s="168"/>
      <c r="BX45" s="168"/>
      <c r="BY45" s="168"/>
      <c r="BZ45" s="168"/>
      <c r="CA45" s="168"/>
      <c r="CB45" s="168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6:115" s="169" customFormat="1" ht="16.5" thickBot="1">
      <c r="F46" s="511" t="s">
        <v>16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3"/>
      <c r="AH46" s="514" t="s">
        <v>17</v>
      </c>
      <c r="AI46" s="512"/>
      <c r="AJ46" s="512"/>
      <c r="AK46" s="514" t="s">
        <v>13</v>
      </c>
      <c r="AL46" s="512"/>
      <c r="AM46" s="512"/>
      <c r="AN46" s="514" t="s">
        <v>14</v>
      </c>
      <c r="AO46" s="512"/>
      <c r="AP46" s="512"/>
      <c r="AQ46" s="512"/>
      <c r="AR46" s="512"/>
      <c r="AS46" s="512"/>
      <c r="AT46" s="513"/>
      <c r="AU46" s="512" t="s">
        <v>15</v>
      </c>
      <c r="AV46" s="512"/>
      <c r="AW46" s="522"/>
      <c r="BD46" s="176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71"/>
      <c r="BX46" s="171"/>
      <c r="BY46" s="171"/>
      <c r="BZ46" s="171"/>
      <c r="CA46" s="171"/>
      <c r="CB46" s="171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</row>
    <row r="47" spans="6:115" s="169" customFormat="1" ht="19.5" customHeight="1">
      <c r="F47" s="523" t="s">
        <v>0</v>
      </c>
      <c r="G47" s="507"/>
      <c r="H47" s="524" t="str">
        <f>(IF(ISBLANK($AZ$23),"",BU23))</f>
        <v>Hertha BSC Berlin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5"/>
      <c r="AH47" s="526">
        <f>(IF(ISBLANK($AZ$23),"",BN23))</f>
        <v>4</v>
      </c>
      <c r="AI47" s="507"/>
      <c r="AJ47" s="527"/>
      <c r="AK47" s="507">
        <f>(IF(ISBLANK($AZ$23),"",BO23))</f>
        <v>10</v>
      </c>
      <c r="AL47" s="507"/>
      <c r="AM47" s="507"/>
      <c r="AN47" s="526">
        <f>(IF(ISBLANK($AZ$23),"",BP23))</f>
        <v>11</v>
      </c>
      <c r="AO47" s="507"/>
      <c r="AP47" s="507"/>
      <c r="AQ47" s="205" t="s">
        <v>12</v>
      </c>
      <c r="AR47" s="507">
        <f>(IF(ISBLANK($AZ$23),"",BR23))</f>
        <v>2</v>
      </c>
      <c r="AS47" s="507"/>
      <c r="AT47" s="507"/>
      <c r="AU47" s="508">
        <f>(IF(ISBLANK($AZ$23),"",BS23))</f>
        <v>9</v>
      </c>
      <c r="AV47" s="509"/>
      <c r="AW47" s="510"/>
      <c r="BD47" s="176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171"/>
      <c r="BX47" s="171"/>
      <c r="BY47" s="171"/>
      <c r="BZ47" s="171"/>
      <c r="CA47" s="171"/>
      <c r="CB47" s="171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</row>
    <row r="48" spans="6:115" s="169" customFormat="1" ht="19.5" customHeight="1" thickBot="1">
      <c r="F48" s="515" t="s">
        <v>1</v>
      </c>
      <c r="G48" s="516"/>
      <c r="H48" s="517" t="str">
        <f>(IF(ISBLANK($AZ$23),"",BU24))</f>
        <v>Hamburger SV</v>
      </c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8"/>
      <c r="AH48" s="519">
        <f>(IF(ISBLANK($AZ$23),"",BN24))</f>
        <v>4</v>
      </c>
      <c r="AI48" s="520"/>
      <c r="AJ48" s="521"/>
      <c r="AK48" s="520">
        <f>(IF(ISBLANK($AZ$23),"",BO24))</f>
        <v>6</v>
      </c>
      <c r="AL48" s="520"/>
      <c r="AM48" s="520"/>
      <c r="AN48" s="519">
        <f>(IF(ISBLANK($AZ$23),"",BP24))</f>
        <v>6</v>
      </c>
      <c r="AO48" s="520"/>
      <c r="AP48" s="520"/>
      <c r="AQ48" s="206" t="s">
        <v>12</v>
      </c>
      <c r="AR48" s="520">
        <f>(IF(ISBLANK($AZ$23),"",BR24))</f>
        <v>4</v>
      </c>
      <c r="AS48" s="520"/>
      <c r="AT48" s="520"/>
      <c r="AU48" s="528">
        <f>(IF(ISBLANK($AZ$23),"",BS24))</f>
        <v>2</v>
      </c>
      <c r="AV48" s="529"/>
      <c r="AW48" s="530"/>
      <c r="BD48" s="176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1"/>
      <c r="BW48" s="171"/>
      <c r="BX48" s="171"/>
      <c r="BY48" s="171"/>
      <c r="BZ48" s="171"/>
      <c r="CA48" s="171"/>
      <c r="CB48" s="171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</row>
    <row r="49" spans="6:115" s="169" customFormat="1" ht="19.5" customHeight="1">
      <c r="F49" s="523" t="s">
        <v>2</v>
      </c>
      <c r="G49" s="507"/>
      <c r="H49" s="524" t="str">
        <f>(IF(ISBLANK($AZ$23),"",BU25))</f>
        <v>MSV Duisburg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5"/>
      <c r="AH49" s="526">
        <f>(IF(ISBLANK($AZ$23),"",BN25))</f>
        <v>4</v>
      </c>
      <c r="AI49" s="507"/>
      <c r="AJ49" s="527"/>
      <c r="AK49" s="507">
        <f>(IF(ISBLANK($AZ$23),"",BO25))</f>
        <v>7</v>
      </c>
      <c r="AL49" s="507"/>
      <c r="AM49" s="507"/>
      <c r="AN49" s="526">
        <f>(IF(ISBLANK($AZ$23),"",BP25))</f>
        <v>5</v>
      </c>
      <c r="AO49" s="507"/>
      <c r="AP49" s="507"/>
      <c r="AQ49" s="205" t="s">
        <v>12</v>
      </c>
      <c r="AR49" s="507">
        <f>(IF(ISBLANK($AZ$23),"",BR25))</f>
        <v>4</v>
      </c>
      <c r="AS49" s="507"/>
      <c r="AT49" s="507"/>
      <c r="AU49" s="508">
        <f>(IF(ISBLANK($AZ$23),"",BS25))</f>
        <v>1</v>
      </c>
      <c r="AV49" s="509"/>
      <c r="AW49" s="510"/>
      <c r="BD49" s="176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1"/>
      <c r="BW49" s="171"/>
      <c r="BX49" s="171"/>
      <c r="BY49" s="171"/>
      <c r="BZ49" s="171"/>
      <c r="CA49" s="171"/>
      <c r="CB49" s="171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</row>
    <row r="50" spans="6:115" s="169" customFormat="1" ht="19.5" customHeight="1">
      <c r="F50" s="531" t="s">
        <v>3</v>
      </c>
      <c r="G50" s="532"/>
      <c r="H50" s="533" t="str">
        <f>(IF(ISBLANK($AZ$23),"",BU26))</f>
        <v>TURA 88 Duisburg</v>
      </c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4"/>
      <c r="AH50" s="535">
        <f>(IF(ISBLANK($AZ$23),"",BN26))</f>
        <v>4</v>
      </c>
      <c r="AI50" s="532"/>
      <c r="AJ50" s="536"/>
      <c r="AK50" s="532">
        <f>(IF(ISBLANK($AZ$23),"",BO26))</f>
        <v>2</v>
      </c>
      <c r="AL50" s="532"/>
      <c r="AM50" s="532"/>
      <c r="AN50" s="535">
        <f>(IF(ISBLANK($AZ$23),"",BP26))</f>
        <v>1</v>
      </c>
      <c r="AO50" s="532"/>
      <c r="AP50" s="532"/>
      <c r="AQ50" s="207" t="s">
        <v>12</v>
      </c>
      <c r="AR50" s="532">
        <f>(IF(ISBLANK($AZ$23),"",BR26))</f>
        <v>7</v>
      </c>
      <c r="AS50" s="532"/>
      <c r="AT50" s="532"/>
      <c r="AU50" s="537">
        <f>(IF(ISBLANK($AZ$23),"",BS26))</f>
        <v>-6</v>
      </c>
      <c r="AV50" s="538"/>
      <c r="AW50" s="539"/>
      <c r="BD50" s="176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1"/>
      <c r="BW50" s="171"/>
      <c r="BX50" s="171"/>
      <c r="BY50" s="171"/>
      <c r="BZ50" s="171"/>
      <c r="CA50" s="171"/>
      <c r="CB50" s="171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</row>
    <row r="51" spans="6:115" s="169" customFormat="1" ht="19.5" customHeight="1" thickBot="1">
      <c r="F51" s="543" t="s">
        <v>4</v>
      </c>
      <c r="G51" s="544"/>
      <c r="H51" s="545" t="str">
        <f>(IF(ISBLANK($AZ$23),"",BU27))</f>
        <v>Garather SV 1</v>
      </c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6"/>
      <c r="AH51" s="547">
        <f>(IF(ISBLANK($AZ$23),"",BN27))</f>
        <v>4</v>
      </c>
      <c r="AI51" s="544"/>
      <c r="AJ51" s="548"/>
      <c r="AK51" s="544">
        <f>(IF(ISBLANK($AZ$23),"",BO27))</f>
        <v>1</v>
      </c>
      <c r="AL51" s="544"/>
      <c r="AM51" s="544"/>
      <c r="AN51" s="547">
        <f>(IF(ISBLANK($AZ$23),"",BP27))</f>
        <v>2</v>
      </c>
      <c r="AO51" s="544"/>
      <c r="AP51" s="544"/>
      <c r="AQ51" s="208" t="s">
        <v>12</v>
      </c>
      <c r="AR51" s="544">
        <f>(IF(ISBLANK($AZ$23),"",BR27))</f>
        <v>8</v>
      </c>
      <c r="AS51" s="544"/>
      <c r="AT51" s="544"/>
      <c r="AU51" s="540">
        <f>(IF(ISBLANK($AZ$23),"",BS27))</f>
        <v>-6</v>
      </c>
      <c r="AV51" s="541"/>
      <c r="AW51" s="542"/>
      <c r="BD51" s="176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1"/>
      <c r="BW51" s="171"/>
      <c r="BX51" s="171"/>
      <c r="BY51" s="171"/>
      <c r="BZ51" s="171"/>
      <c r="CA51" s="171"/>
      <c r="CB51" s="171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</row>
  </sheetData>
  <sheetProtection/>
  <mergeCells count="148">
    <mergeCell ref="H49:AG49"/>
    <mergeCell ref="AU51:AW51"/>
    <mergeCell ref="F51:G51"/>
    <mergeCell ref="H51:AG51"/>
    <mergeCell ref="AH51:AJ51"/>
    <mergeCell ref="AK51:AM51"/>
    <mergeCell ref="AN51:AP51"/>
    <mergeCell ref="AR51:AT51"/>
    <mergeCell ref="AU48:AW48"/>
    <mergeCell ref="AU49:AW49"/>
    <mergeCell ref="F50:G50"/>
    <mergeCell ref="H50:AG50"/>
    <mergeCell ref="AH50:AJ50"/>
    <mergeCell ref="AK50:AM50"/>
    <mergeCell ref="AN50:AP50"/>
    <mergeCell ref="AR50:AT50"/>
    <mergeCell ref="AU50:AW50"/>
    <mergeCell ref="F49:G49"/>
    <mergeCell ref="AN48:AP48"/>
    <mergeCell ref="AR48:AT48"/>
    <mergeCell ref="AH49:AJ49"/>
    <mergeCell ref="AK49:AM49"/>
    <mergeCell ref="AN49:AP49"/>
    <mergeCell ref="AR49:AT49"/>
    <mergeCell ref="F48:G48"/>
    <mergeCell ref="H48:AG48"/>
    <mergeCell ref="AH48:AJ48"/>
    <mergeCell ref="AK48:AM48"/>
    <mergeCell ref="AU46:AW46"/>
    <mergeCell ref="F47:G47"/>
    <mergeCell ref="H47:AG47"/>
    <mergeCell ref="AH47:AJ47"/>
    <mergeCell ref="AK47:AM47"/>
    <mergeCell ref="AN47:AP47"/>
    <mergeCell ref="AR47:AT47"/>
    <mergeCell ref="AU47:AW47"/>
    <mergeCell ref="F46:AG46"/>
    <mergeCell ref="AH46:AJ46"/>
    <mergeCell ref="AK46:AM46"/>
    <mergeCell ref="AN46:AT46"/>
    <mergeCell ref="B40:BC40"/>
    <mergeCell ref="B41:C41"/>
    <mergeCell ref="D41:I41"/>
    <mergeCell ref="J41:N41"/>
    <mergeCell ref="O41:AD41"/>
    <mergeCell ref="AF41:AV41"/>
    <mergeCell ref="AW41:AX41"/>
    <mergeCell ref="AZ41:BA41"/>
    <mergeCell ref="BB41:BC41"/>
    <mergeCell ref="B38:BC38"/>
    <mergeCell ref="B39:C39"/>
    <mergeCell ref="D39:I39"/>
    <mergeCell ref="J39:N39"/>
    <mergeCell ref="O39:AD39"/>
    <mergeCell ref="AF39:AV39"/>
    <mergeCell ref="AW39:AX39"/>
    <mergeCell ref="AZ39:BA39"/>
    <mergeCell ref="BB39:BC39"/>
    <mergeCell ref="B36:BC36"/>
    <mergeCell ref="B37:C37"/>
    <mergeCell ref="D37:I37"/>
    <mergeCell ref="J37:N37"/>
    <mergeCell ref="O37:AD37"/>
    <mergeCell ref="AF37:AV37"/>
    <mergeCell ref="AW37:AX37"/>
    <mergeCell ref="AZ37:BA37"/>
    <mergeCell ref="BB37:BC37"/>
    <mergeCell ref="B34:BC34"/>
    <mergeCell ref="B35:C35"/>
    <mergeCell ref="D35:I35"/>
    <mergeCell ref="J35:N35"/>
    <mergeCell ref="O35:AD35"/>
    <mergeCell ref="AF35:AV35"/>
    <mergeCell ref="AW35:AX35"/>
    <mergeCell ref="AZ35:BA35"/>
    <mergeCell ref="BB35:BC35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26:BC26"/>
    <mergeCell ref="B27:C27"/>
    <mergeCell ref="D27:I27"/>
    <mergeCell ref="J27:N27"/>
    <mergeCell ref="O27:AD27"/>
    <mergeCell ref="AF27:AV27"/>
    <mergeCell ref="AW27:AX27"/>
    <mergeCell ref="AZ27:BA27"/>
    <mergeCell ref="BB27:BC27"/>
    <mergeCell ref="B24:BC24"/>
    <mergeCell ref="B25:C25"/>
    <mergeCell ref="D25:I25"/>
    <mergeCell ref="J25:N25"/>
    <mergeCell ref="O25:AD25"/>
    <mergeCell ref="AF25:AV25"/>
    <mergeCell ref="AW25:AX25"/>
    <mergeCell ref="AZ25:BA25"/>
    <mergeCell ref="BB25:BC25"/>
    <mergeCell ref="AW22:BA22"/>
    <mergeCell ref="BB22:BC22"/>
    <mergeCell ref="B23:C23"/>
    <mergeCell ref="D23:I23"/>
    <mergeCell ref="J23:N23"/>
    <mergeCell ref="O23:AD23"/>
    <mergeCell ref="AF23:AV23"/>
    <mergeCell ref="AW23:AX23"/>
    <mergeCell ref="AZ23:BA23"/>
    <mergeCell ref="BB23:BC23"/>
    <mergeCell ref="B22:C22"/>
    <mergeCell ref="D22:I22"/>
    <mergeCell ref="J22:N22"/>
    <mergeCell ref="O22:AV22"/>
    <mergeCell ref="M17:N17"/>
    <mergeCell ref="O17:AS17"/>
    <mergeCell ref="M18:N18"/>
    <mergeCell ref="O18:AS18"/>
    <mergeCell ref="M15:N15"/>
    <mergeCell ref="O15:AS15"/>
    <mergeCell ref="M16:N16"/>
    <mergeCell ref="O16:AS16"/>
    <mergeCell ref="B2:BC4"/>
    <mergeCell ref="B5:BC5"/>
    <mergeCell ref="M13:AS13"/>
    <mergeCell ref="M14:N14"/>
    <mergeCell ref="O14:AS14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EF51"/>
  <sheetViews>
    <sheetView showGridLines="0" zoomScale="150" zoomScaleNormal="150" zoomScalePageLayoutView="0" workbookViewId="0" topLeftCell="A36">
      <selection activeCell="BA52" sqref="BA52"/>
    </sheetView>
  </sheetViews>
  <sheetFormatPr defaultColWidth="1.7109375" defaultRowHeight="12.75"/>
  <cols>
    <col min="1" max="55" width="1.7109375" style="152" customWidth="1"/>
    <col min="56" max="56" width="1.7109375" style="153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6.28125" style="154" bestFit="1" customWidth="1"/>
    <col min="66" max="66" width="2.28125" style="154" customWidth="1"/>
    <col min="67" max="68" width="2.28125" style="154" bestFit="1" customWidth="1"/>
    <col min="69" max="69" width="2.28125" style="154" customWidth="1"/>
    <col min="70" max="70" width="2.57421875" style="154" customWidth="1"/>
    <col min="71" max="71" width="2.8515625" style="154" bestFit="1" customWidth="1"/>
    <col min="72" max="72" width="5.7109375" style="154" customWidth="1"/>
    <col min="73" max="73" width="18.57421875" style="154" bestFit="1" customWidth="1"/>
    <col min="74" max="74" width="2.00390625" style="155" bestFit="1" customWidth="1"/>
    <col min="75" max="80" width="5.7109375" style="155" customWidth="1"/>
    <col min="81" max="99" width="5.7109375" style="153" customWidth="1"/>
    <col min="100" max="115" width="1.7109375" style="195" customWidth="1"/>
    <col min="116" max="116" width="1.7109375" style="156" customWidth="1"/>
    <col min="117" max="16384" width="1.7109375" style="152" customWidth="1"/>
  </cols>
  <sheetData>
    <row r="1" spans="1:136" s="178" customFormat="1" ht="11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BD1" s="179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1"/>
      <c r="BW1" s="181"/>
      <c r="BX1" s="181"/>
      <c r="BY1" s="181"/>
      <c r="BZ1" s="181"/>
      <c r="CA1" s="181"/>
      <c r="CB1" s="181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</row>
    <row r="2" spans="1:115" s="188" customFormat="1" ht="11.25" customHeight="1">
      <c r="A2" s="177"/>
      <c r="B2" s="446" t="s">
        <v>133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184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86"/>
      <c r="BX2" s="186"/>
      <c r="BY2" s="186"/>
      <c r="BZ2" s="186"/>
      <c r="CA2" s="186"/>
      <c r="CB2" s="186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</row>
    <row r="3" spans="1:115" s="194" customFormat="1" ht="11.25" customHeight="1">
      <c r="A3" s="189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190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2"/>
      <c r="BW3" s="192"/>
      <c r="BX3" s="192"/>
      <c r="BY3" s="192"/>
      <c r="BZ3" s="192"/>
      <c r="CA3" s="192"/>
      <c r="CB3" s="192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</row>
    <row r="4" spans="2:115" s="194" customFormat="1" ht="11.25" customHeight="1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190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92"/>
      <c r="BX4" s="192"/>
      <c r="BY4" s="192"/>
      <c r="BZ4" s="192"/>
      <c r="CA4" s="192"/>
      <c r="CB4" s="192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</row>
    <row r="5" spans="2:115" s="194" customFormat="1" ht="15">
      <c r="B5" s="447" t="s">
        <v>72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190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2"/>
      <c r="BW5" s="192"/>
      <c r="BX5" s="192"/>
      <c r="BY5" s="192"/>
      <c r="BZ5" s="192"/>
      <c r="CA5" s="192"/>
      <c r="CB5" s="192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</row>
    <row r="6" spans="57:116" ht="11.25" customHeight="1"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</row>
    <row r="7" spans="57:116" ht="11.25" customHeight="1"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</row>
    <row r="8" spans="57:116" ht="11.25" customHeight="1"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</row>
    <row r="9" spans="57:116" ht="4.5" customHeight="1"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</row>
    <row r="10" spans="57:116" ht="12.75"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</row>
    <row r="11" ht="9" customHeight="1"/>
    <row r="12" ht="6" customHeight="1" thickBot="1"/>
    <row r="13" spans="13:45" ht="16.5" thickBot="1">
      <c r="M13" s="448" t="s">
        <v>126</v>
      </c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50"/>
    </row>
    <row r="14" spans="13:46" ht="15">
      <c r="M14" s="442"/>
      <c r="N14" s="443"/>
      <c r="O14" s="444" t="s">
        <v>193</v>
      </c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5"/>
      <c r="AT14" s="196"/>
    </row>
    <row r="15" spans="13:46" ht="15">
      <c r="M15" s="442"/>
      <c r="N15" s="443"/>
      <c r="O15" s="169" t="s">
        <v>182</v>
      </c>
      <c r="P15" s="169"/>
      <c r="Q15" s="169"/>
      <c r="R15" s="169"/>
      <c r="S15" s="169"/>
      <c r="T15" s="169"/>
      <c r="U15" s="169"/>
      <c r="V15" s="169"/>
      <c r="AT15" s="196"/>
    </row>
    <row r="16" spans="13:46" ht="15">
      <c r="M16" s="442"/>
      <c r="N16" s="443"/>
      <c r="O16" s="444" t="s">
        <v>96</v>
      </c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5"/>
      <c r="AT16" s="196"/>
    </row>
    <row r="17" spans="13:46" ht="15">
      <c r="M17" s="442"/>
      <c r="N17" s="443"/>
      <c r="O17" s="444" t="s">
        <v>87</v>
      </c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5"/>
      <c r="AT17" s="196"/>
    </row>
    <row r="18" spans="13:46" ht="15.75" thickBot="1">
      <c r="M18" s="456"/>
      <c r="N18" s="457"/>
      <c r="O18" s="458" t="s">
        <v>188</v>
      </c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9"/>
      <c r="AT18" s="196"/>
    </row>
    <row r="20" ht="12.75">
      <c r="B20" s="157" t="s">
        <v>99</v>
      </c>
    </row>
    <row r="21" ht="6" customHeight="1" thickBot="1"/>
    <row r="22" spans="2:116" s="161" customFormat="1" ht="16.5" customHeight="1" thickBot="1">
      <c r="B22" s="451" t="s">
        <v>5</v>
      </c>
      <c r="C22" s="452"/>
      <c r="D22" s="453" t="s">
        <v>6</v>
      </c>
      <c r="E22" s="454"/>
      <c r="F22" s="454"/>
      <c r="G22" s="454"/>
      <c r="H22" s="454"/>
      <c r="I22" s="455"/>
      <c r="J22" s="453" t="s">
        <v>7</v>
      </c>
      <c r="K22" s="454"/>
      <c r="L22" s="454"/>
      <c r="M22" s="454"/>
      <c r="N22" s="455"/>
      <c r="O22" s="453" t="s">
        <v>8</v>
      </c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  <c r="AW22" s="453" t="s">
        <v>9</v>
      </c>
      <c r="AX22" s="454"/>
      <c r="AY22" s="454"/>
      <c r="AZ22" s="454"/>
      <c r="BA22" s="455"/>
      <c r="BB22" s="460" t="s">
        <v>135</v>
      </c>
      <c r="BC22" s="461"/>
      <c r="BD22" s="172"/>
      <c r="BE22" s="159"/>
      <c r="BF22" s="197" t="s">
        <v>10</v>
      </c>
      <c r="BG22" s="198"/>
      <c r="BH22" s="198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58"/>
    </row>
    <row r="23" spans="2:115" s="158" customFormat="1" ht="18" customHeight="1" thickBot="1">
      <c r="B23" s="462">
        <v>1</v>
      </c>
      <c r="C23" s="463"/>
      <c r="D23" s="464">
        <v>2</v>
      </c>
      <c r="E23" s="465"/>
      <c r="F23" s="465"/>
      <c r="G23" s="465"/>
      <c r="H23" s="465"/>
      <c r="I23" s="466"/>
      <c r="J23" s="467">
        <v>0.611111111111111</v>
      </c>
      <c r="K23" s="467"/>
      <c r="L23" s="467"/>
      <c r="M23" s="467"/>
      <c r="N23" s="468"/>
      <c r="O23" s="469" t="str">
        <f>O14</f>
        <v>PSV Eindhoven</v>
      </c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233" t="s">
        <v>11</v>
      </c>
      <c r="AF23" s="470" t="str">
        <f>O15</f>
        <v>Aarhus GF</v>
      </c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1"/>
      <c r="AW23" s="472">
        <v>1</v>
      </c>
      <c r="AX23" s="473"/>
      <c r="AY23" s="233" t="s">
        <v>12</v>
      </c>
      <c r="AZ23" s="473">
        <v>0</v>
      </c>
      <c r="BA23" s="474"/>
      <c r="BB23" s="472" t="s">
        <v>136</v>
      </c>
      <c r="BC23" s="475"/>
      <c r="BD23" s="172"/>
      <c r="BE23" s="159"/>
      <c r="BF23" s="162">
        <f>IF(ISBLANK(AW23),"0",IF(AW23&gt;AZ23,3,IF(AW23=AZ23,1,0)))</f>
        <v>3</v>
      </c>
      <c r="BG23" s="162" t="s">
        <v>12</v>
      </c>
      <c r="BH23" s="162">
        <f>IF(ISBLANK(AZ23),"0",IF(AZ23&gt;AW23,3,IF(AZ23=AW23,1,0)))</f>
        <v>0</v>
      </c>
      <c r="BI23" s="159"/>
      <c r="BJ23" s="159"/>
      <c r="BK23" s="159"/>
      <c r="BL23" s="159"/>
      <c r="BM23" s="173" t="str">
        <f>$O$14</f>
        <v>PSV Eindhoven</v>
      </c>
      <c r="BN23" s="163">
        <f>COUNT($BF$23,$BH$27,$BF$33,$BH$39)</f>
        <v>4</v>
      </c>
      <c r="BO23" s="163">
        <f>SUM($BF$23+$BH$27+$BF$33+$BH$39)</f>
        <v>10</v>
      </c>
      <c r="BP23" s="163">
        <f>SUM($AW$23+$AZ$27+$AW$33+$AZ$39)</f>
        <v>6</v>
      </c>
      <c r="BQ23" s="164" t="s">
        <v>12</v>
      </c>
      <c r="BR23" s="163">
        <f>SUM($AZ$23+$AW$27+$AZ$33+$AW$39)</f>
        <v>0</v>
      </c>
      <c r="BS23" s="163">
        <f>SUM(BP23-BR23)</f>
        <v>6</v>
      </c>
      <c r="BT23" s="159"/>
      <c r="BU23" s="159" t="str">
        <f>IF(BV23&gt;0,"Mannschaften gleich!",BM23)</f>
        <v>PSV Eindhoven</v>
      </c>
      <c r="BV23" s="160">
        <f>IF(AND(BO23=BO24,BS23=BS24,BP23=BP24),1,0)</f>
        <v>0</v>
      </c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</row>
    <row r="24" spans="2:115" s="158" customFormat="1" ht="18" customHeight="1" thickBot="1"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8"/>
      <c r="BD24" s="172"/>
      <c r="BE24" s="159"/>
      <c r="BF24" s="162"/>
      <c r="BG24" s="162"/>
      <c r="BH24" s="162"/>
      <c r="BI24" s="159"/>
      <c r="BJ24" s="159"/>
      <c r="BK24" s="159"/>
      <c r="BL24" s="159"/>
      <c r="BM24" s="174" t="str">
        <f>$O$15</f>
        <v>Aarhus GF</v>
      </c>
      <c r="BN24" s="163">
        <f>COUNT($BH$23,$BF$29,$BF$35,$BH$41)</f>
        <v>4</v>
      </c>
      <c r="BO24" s="163">
        <f>SUM($BH$23+$BF$29+$BF$35+$BH$41)</f>
        <v>9</v>
      </c>
      <c r="BP24" s="163">
        <f>SUM($AZ$23+$AW$29+$AW$35+$AZ$41)</f>
        <v>5</v>
      </c>
      <c r="BQ24" s="164" t="s">
        <v>12</v>
      </c>
      <c r="BR24" s="163">
        <f>SUM($AW$23+$AZ$29+$AZ$35+$AW$41)</f>
        <v>1</v>
      </c>
      <c r="BS24" s="163">
        <f>SUM(BP24-BR24)</f>
        <v>4</v>
      </c>
      <c r="BT24" s="159"/>
      <c r="BU24" s="159" t="str">
        <f>IF((BV24+BW24)&gt;0,"Mannschaften gleich!",BM24)</f>
        <v>Aarhus GF</v>
      </c>
      <c r="BV24" s="160">
        <f>IF(AND(BO24=BO25,BS24=BS25,BP24=BP25),1,0)</f>
        <v>0</v>
      </c>
      <c r="BW24" s="160">
        <f>IF(AND(BO23=BO24,BS23=BS24,BP23=BP24),1,0)</f>
        <v>0</v>
      </c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</row>
    <row r="25" spans="2:116" s="161" customFormat="1" ht="18" customHeight="1" thickBot="1">
      <c r="B25" s="479">
        <v>2</v>
      </c>
      <c r="C25" s="480"/>
      <c r="D25" s="481">
        <v>3</v>
      </c>
      <c r="E25" s="482"/>
      <c r="F25" s="482"/>
      <c r="G25" s="482"/>
      <c r="H25" s="482"/>
      <c r="I25" s="483"/>
      <c r="J25" s="484">
        <v>0.375</v>
      </c>
      <c r="K25" s="484"/>
      <c r="L25" s="484"/>
      <c r="M25" s="484"/>
      <c r="N25" s="485"/>
      <c r="O25" s="486" t="str">
        <f>O16</f>
        <v>SV Zimmern</v>
      </c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232" t="s">
        <v>11</v>
      </c>
      <c r="AF25" s="487" t="str">
        <f>O17</f>
        <v>1. FC Köln</v>
      </c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8"/>
      <c r="AW25" s="489">
        <v>0</v>
      </c>
      <c r="AX25" s="490"/>
      <c r="AY25" s="232" t="s">
        <v>12</v>
      </c>
      <c r="AZ25" s="490">
        <v>1</v>
      </c>
      <c r="BA25" s="491"/>
      <c r="BB25" s="489" t="s">
        <v>149</v>
      </c>
      <c r="BC25" s="492"/>
      <c r="BD25" s="172"/>
      <c r="BE25" s="159"/>
      <c r="BF25" s="162">
        <f>IF(ISBLANK(AW25),"0",IF(AW25&gt;AZ25,3,IF(AW25=AZ25,1,0)))</f>
        <v>0</v>
      </c>
      <c r="BG25" s="162" t="s">
        <v>12</v>
      </c>
      <c r="BH25" s="162">
        <f>IF(ISBLANK(AZ25),"0",IF(AZ25&gt;AW25,3,IF(AZ25=AW25,1,0)))</f>
        <v>3</v>
      </c>
      <c r="BI25" s="159"/>
      <c r="BJ25" s="159"/>
      <c r="BK25" s="159"/>
      <c r="BL25" s="159"/>
      <c r="BM25" s="174" t="str">
        <f>$O$16</f>
        <v>SV Zimmern</v>
      </c>
      <c r="BN25" s="163">
        <f>COUNT($BF$25,$BH$29,$BH$33,$BF$37)</f>
        <v>4</v>
      </c>
      <c r="BO25" s="163">
        <f>SUM($BF$25+$BH$29+$BH$33+$BF$37)</f>
        <v>0</v>
      </c>
      <c r="BP25" s="163">
        <f>SUM($AW$25+$AZ$29+$AZ$33+$AW$37)</f>
        <v>0</v>
      </c>
      <c r="BQ25" s="164" t="s">
        <v>12</v>
      </c>
      <c r="BR25" s="163">
        <f>SUM($AZ$25+$AW$29+$AW$33+$AZ$37)</f>
        <v>10</v>
      </c>
      <c r="BS25" s="163">
        <f>SUM(BP25-BR25)</f>
        <v>-10</v>
      </c>
      <c r="BT25" s="159"/>
      <c r="BU25" s="159" t="str">
        <f>IF((BV25+BW25)&gt;0,"Mannschaften gleich!",BM25)</f>
        <v>SV Zimmern</v>
      </c>
      <c r="BV25" s="160">
        <f>IF(AND(BO25=BO26,BS25=BS26,BP25=BP26),1,0)</f>
        <v>0</v>
      </c>
      <c r="BW25" s="160">
        <f>IF(AND(BO24=BO25,BS24=BS25,BP24=BP25),1,0)</f>
        <v>0</v>
      </c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58"/>
    </row>
    <row r="26" spans="2:116" s="161" customFormat="1" ht="18" customHeight="1" thickBot="1"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8"/>
      <c r="BD26" s="172"/>
      <c r="BE26" s="159"/>
      <c r="BF26" s="162"/>
      <c r="BG26" s="162"/>
      <c r="BH26" s="162"/>
      <c r="BI26" s="159"/>
      <c r="BJ26" s="159"/>
      <c r="BK26" s="159"/>
      <c r="BL26" s="159"/>
      <c r="BM26" s="174" t="str">
        <f>$O$17</f>
        <v>1. FC Köln</v>
      </c>
      <c r="BN26" s="163">
        <f>COUNT($BH$25,$BF$31,$BH$35,$BF$39)</f>
        <v>4</v>
      </c>
      <c r="BO26" s="163">
        <f>SUM($BH$25+$BF$31+$BH$35+$BF$39)</f>
        <v>7</v>
      </c>
      <c r="BP26" s="163">
        <f>SUM($AZ$25+$AW$31+$AZ$35+$AW$39)</f>
        <v>5</v>
      </c>
      <c r="BQ26" s="164" t="s">
        <v>12</v>
      </c>
      <c r="BR26" s="163">
        <f>SUM($AW$25+$AZ$31+$AW$35+$AZ$39)</f>
        <v>1</v>
      </c>
      <c r="BS26" s="163">
        <f>SUM(BP26-BR26)</f>
        <v>4</v>
      </c>
      <c r="BT26" s="159"/>
      <c r="BU26" s="159" t="str">
        <f>IF((BV26+BW26)&gt;0,"Mannschaften gleich!",BM26)</f>
        <v>1. FC Köln</v>
      </c>
      <c r="BV26" s="160">
        <f>IF(AND(BO26=BO27,BS26=BS27,BP26=BP27),1,0)</f>
        <v>0</v>
      </c>
      <c r="BW26" s="160">
        <f>IF(AND(BO25=BO26,BS25=BS26,BP25=BP26),1,0)</f>
        <v>0</v>
      </c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58"/>
    </row>
    <row r="27" spans="2:116" s="161" customFormat="1" ht="18" customHeight="1" thickBot="1">
      <c r="B27" s="493">
        <v>3</v>
      </c>
      <c r="C27" s="494"/>
      <c r="D27" s="495">
        <v>2</v>
      </c>
      <c r="E27" s="496"/>
      <c r="F27" s="496"/>
      <c r="G27" s="496"/>
      <c r="H27" s="496"/>
      <c r="I27" s="497"/>
      <c r="J27" s="498">
        <v>0.3986111111111111</v>
      </c>
      <c r="K27" s="498"/>
      <c r="L27" s="498"/>
      <c r="M27" s="498"/>
      <c r="N27" s="499"/>
      <c r="O27" s="500" t="str">
        <f>O18</f>
        <v>FSV Frankfurt </v>
      </c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200" t="s">
        <v>11</v>
      </c>
      <c r="AF27" s="501" t="str">
        <f>O14</f>
        <v>PSV Eindhoven</v>
      </c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2"/>
      <c r="AW27" s="503">
        <v>0</v>
      </c>
      <c r="AX27" s="504"/>
      <c r="AY27" s="200" t="s">
        <v>12</v>
      </c>
      <c r="AZ27" s="504">
        <v>2</v>
      </c>
      <c r="BA27" s="505"/>
      <c r="BB27" s="503" t="s">
        <v>149</v>
      </c>
      <c r="BC27" s="506"/>
      <c r="BD27" s="172"/>
      <c r="BE27" s="159"/>
      <c r="BF27" s="162">
        <f>IF(ISBLANK(AW27),"0",IF(AW27&gt;AZ27,3,IF(AW27=AZ27,1,0)))</f>
        <v>0</v>
      </c>
      <c r="BG27" s="162" t="s">
        <v>12</v>
      </c>
      <c r="BH27" s="162">
        <f>IF(ISBLANK(AZ27),"0",IF(AZ27&gt;AW27,3,IF(AZ27=AW27,1,0)))</f>
        <v>3</v>
      </c>
      <c r="BI27" s="159"/>
      <c r="BJ27" s="159"/>
      <c r="BK27" s="159"/>
      <c r="BL27" s="159"/>
      <c r="BM27" s="174" t="str">
        <f>$O$18</f>
        <v>FSV Frankfurt </v>
      </c>
      <c r="BN27" s="163">
        <f>COUNT($BF$27,$BH$31,$BH$37,$BF$41)</f>
        <v>4</v>
      </c>
      <c r="BO27" s="163">
        <f>SUM($BF$27+$BH$31+$BH$37+$BF$41)</f>
        <v>3</v>
      </c>
      <c r="BP27" s="163">
        <f>SUM($AW$27+$AZ$31+$AZ$37+$AW$41)</f>
        <v>3</v>
      </c>
      <c r="BQ27" s="164" t="s">
        <v>12</v>
      </c>
      <c r="BR27" s="163">
        <f>SUM($AZ$27+$AW$31+$AW$37+$AZ$41)</f>
        <v>7</v>
      </c>
      <c r="BS27" s="163">
        <f>SUM(BP27-BR27)</f>
        <v>-4</v>
      </c>
      <c r="BT27" s="159"/>
      <c r="BU27" s="159" t="str">
        <f>IF(BV27&gt;0,"Mannschaften gleich!",BM27)</f>
        <v>FSV Frankfurt </v>
      </c>
      <c r="BV27" s="160">
        <f>IF(AND(BO27=BO26,BS27=BS26,BP27=BP26),1,0)</f>
        <v>0</v>
      </c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58"/>
    </row>
    <row r="28" spans="2:116" s="161" customFormat="1" ht="18" customHeight="1" thickBot="1"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8"/>
      <c r="BD28" s="172"/>
      <c r="BE28" s="159"/>
      <c r="BF28" s="162"/>
      <c r="BG28" s="162"/>
      <c r="BH28" s="162"/>
      <c r="BI28" s="159"/>
      <c r="BJ28" s="159"/>
      <c r="BK28" s="159"/>
      <c r="BL28" s="159"/>
      <c r="BM28" s="172"/>
      <c r="BN28" s="172"/>
      <c r="BO28" s="172"/>
      <c r="BP28" s="172"/>
      <c r="BQ28" s="172"/>
      <c r="BR28" s="172"/>
      <c r="BS28" s="172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58"/>
    </row>
    <row r="29" spans="2:116" s="161" customFormat="1" ht="18" customHeight="1" thickBot="1">
      <c r="B29" s="493">
        <v>4</v>
      </c>
      <c r="C29" s="494"/>
      <c r="D29" s="495">
        <v>1</v>
      </c>
      <c r="E29" s="496"/>
      <c r="F29" s="496"/>
      <c r="G29" s="496"/>
      <c r="H29" s="496"/>
      <c r="I29" s="497"/>
      <c r="J29" s="498">
        <v>0.4277777777777778</v>
      </c>
      <c r="K29" s="498"/>
      <c r="L29" s="498"/>
      <c r="M29" s="498"/>
      <c r="N29" s="499"/>
      <c r="O29" s="500" t="str">
        <f>O15</f>
        <v>Aarhus GF</v>
      </c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200" t="s">
        <v>11</v>
      </c>
      <c r="AF29" s="501" t="str">
        <f>O16</f>
        <v>SV Zimmern</v>
      </c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2"/>
      <c r="AW29" s="503">
        <v>3</v>
      </c>
      <c r="AX29" s="504"/>
      <c r="AY29" s="200" t="s">
        <v>12</v>
      </c>
      <c r="AZ29" s="504">
        <v>0</v>
      </c>
      <c r="BA29" s="505"/>
      <c r="BB29" s="503" t="s">
        <v>149</v>
      </c>
      <c r="BC29" s="506"/>
      <c r="BD29" s="172"/>
      <c r="BE29" s="159"/>
      <c r="BF29" s="162">
        <f>IF(ISBLANK(AW29),"0",IF(AW29&gt;AZ29,3,IF(AW29=AZ29,1,0)))</f>
        <v>3</v>
      </c>
      <c r="BG29" s="162" t="s">
        <v>12</v>
      </c>
      <c r="BH29" s="162">
        <f>IF(ISBLANK(AZ29),"0",IF(AZ29&gt;AW29,3,IF(AZ29=AW29,1,0)))</f>
        <v>0</v>
      </c>
      <c r="BI29" s="159"/>
      <c r="BJ29" s="159"/>
      <c r="BK29" s="159"/>
      <c r="BL29" s="159"/>
      <c r="BM29" s="172"/>
      <c r="BN29" s="172"/>
      <c r="BO29" s="172"/>
      <c r="BP29" s="172"/>
      <c r="BQ29" s="172"/>
      <c r="BR29" s="172"/>
      <c r="BS29" s="172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58"/>
    </row>
    <row r="30" spans="2:116" s="161" customFormat="1" ht="18" customHeight="1" thickBot="1">
      <c r="B30" s="476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8"/>
      <c r="BD30" s="172"/>
      <c r="BE30" s="159"/>
      <c r="BF30" s="162"/>
      <c r="BG30" s="162"/>
      <c r="BH30" s="162"/>
      <c r="BI30" s="159"/>
      <c r="BJ30" s="159"/>
      <c r="BK30" s="159"/>
      <c r="BL30" s="159"/>
      <c r="BM30" s="172"/>
      <c r="BN30" s="172"/>
      <c r="BO30" s="172"/>
      <c r="BP30" s="172"/>
      <c r="BQ30" s="172"/>
      <c r="BR30" s="172"/>
      <c r="BS30" s="172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58"/>
    </row>
    <row r="31" spans="2:116" s="161" customFormat="1" ht="18" customHeight="1" thickBot="1">
      <c r="B31" s="493">
        <v>5</v>
      </c>
      <c r="C31" s="494"/>
      <c r="D31" s="495">
        <v>3</v>
      </c>
      <c r="E31" s="496"/>
      <c r="F31" s="496"/>
      <c r="G31" s="496"/>
      <c r="H31" s="496"/>
      <c r="I31" s="497"/>
      <c r="J31" s="498">
        <v>0.4395833333333334</v>
      </c>
      <c r="K31" s="498"/>
      <c r="L31" s="498"/>
      <c r="M31" s="498"/>
      <c r="N31" s="499"/>
      <c r="O31" s="500" t="str">
        <f>O17</f>
        <v>1. FC Köln</v>
      </c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200" t="s">
        <v>11</v>
      </c>
      <c r="AF31" s="501" t="str">
        <f>O18</f>
        <v>FSV Frankfurt </v>
      </c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2"/>
      <c r="AW31" s="503">
        <v>4</v>
      </c>
      <c r="AX31" s="504"/>
      <c r="AY31" s="200" t="s">
        <v>12</v>
      </c>
      <c r="AZ31" s="504">
        <v>0</v>
      </c>
      <c r="BA31" s="505"/>
      <c r="BB31" s="503" t="s">
        <v>149</v>
      </c>
      <c r="BC31" s="506"/>
      <c r="BD31" s="172"/>
      <c r="BE31" s="159"/>
      <c r="BF31" s="162">
        <f>IF(ISBLANK(AW31),"0",IF(AW31&gt;AZ31,3,IF(AW31=AZ31,1,0)))</f>
        <v>3</v>
      </c>
      <c r="BG31" s="162" t="s">
        <v>12</v>
      </c>
      <c r="BH31" s="162">
        <f>IF(ISBLANK(AZ31),"0",IF(AZ31&gt;AW31,3,IF(AZ31=AW31,1,0)))</f>
        <v>0</v>
      </c>
      <c r="BI31" s="159"/>
      <c r="BJ31" s="159"/>
      <c r="BK31" s="159"/>
      <c r="BL31" s="159"/>
      <c r="BM31" s="172"/>
      <c r="BN31" s="172"/>
      <c r="BO31" s="172"/>
      <c r="BP31" s="172"/>
      <c r="BQ31" s="172"/>
      <c r="BR31" s="172"/>
      <c r="BS31" s="172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58"/>
    </row>
    <row r="32" spans="2:116" s="161" customFormat="1" ht="18" customHeight="1" thickBot="1"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8"/>
      <c r="BD32" s="172"/>
      <c r="BE32" s="159"/>
      <c r="BF32" s="162"/>
      <c r="BG32" s="162"/>
      <c r="BH32" s="162"/>
      <c r="BI32" s="159"/>
      <c r="BJ32" s="159"/>
      <c r="BK32" s="159"/>
      <c r="BL32" s="159"/>
      <c r="BM32" s="172"/>
      <c r="BN32" s="172"/>
      <c r="BO32" s="172"/>
      <c r="BP32" s="172"/>
      <c r="BQ32" s="172"/>
      <c r="BR32" s="172"/>
      <c r="BS32" s="172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58"/>
    </row>
    <row r="33" spans="2:116" s="161" customFormat="1" ht="18" customHeight="1" thickBot="1">
      <c r="B33" s="493">
        <v>6</v>
      </c>
      <c r="C33" s="494"/>
      <c r="D33" s="495">
        <v>2</v>
      </c>
      <c r="E33" s="496"/>
      <c r="F33" s="496"/>
      <c r="G33" s="496"/>
      <c r="H33" s="496"/>
      <c r="I33" s="497"/>
      <c r="J33" s="498">
        <v>0.46319444444444446</v>
      </c>
      <c r="K33" s="498"/>
      <c r="L33" s="498"/>
      <c r="M33" s="498"/>
      <c r="N33" s="499"/>
      <c r="O33" s="500" t="str">
        <f>O14</f>
        <v>PSV Eindhoven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200" t="s">
        <v>11</v>
      </c>
      <c r="AF33" s="501" t="str">
        <f>O16</f>
        <v>SV Zimmern</v>
      </c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2"/>
      <c r="AW33" s="503">
        <v>3</v>
      </c>
      <c r="AX33" s="504"/>
      <c r="AY33" s="200" t="s">
        <v>12</v>
      </c>
      <c r="AZ33" s="504">
        <v>0</v>
      </c>
      <c r="BA33" s="505"/>
      <c r="BB33" s="503" t="s">
        <v>149</v>
      </c>
      <c r="BC33" s="506"/>
      <c r="BD33" s="172"/>
      <c r="BE33" s="159"/>
      <c r="BF33" s="162">
        <f>IF(ISBLANK(AW33),"0",IF(AW33&gt;AZ33,3,IF(AW33=AZ33,1,0)))</f>
        <v>3</v>
      </c>
      <c r="BG33" s="162" t="s">
        <v>12</v>
      </c>
      <c r="BH33" s="162">
        <f>IF(ISBLANK(AZ33),"0",IF(AZ33&gt;AW33,3,IF(AZ33=AW33,1,0)))</f>
        <v>0</v>
      </c>
      <c r="BI33" s="159"/>
      <c r="BJ33" s="159"/>
      <c r="BK33" s="154"/>
      <c r="BL33" s="154"/>
      <c r="BM33" s="154"/>
      <c r="BN33" s="154"/>
      <c r="BO33" s="154"/>
      <c r="BP33" s="154"/>
      <c r="BQ33" s="154"/>
      <c r="BR33" s="154"/>
      <c r="BS33" s="154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58"/>
    </row>
    <row r="34" spans="2:116" s="161" customFormat="1" ht="18" customHeight="1" thickBot="1">
      <c r="B34" s="476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8"/>
      <c r="BD34" s="172"/>
      <c r="BE34" s="159"/>
      <c r="BF34" s="162"/>
      <c r="BG34" s="162"/>
      <c r="BH34" s="162"/>
      <c r="BI34" s="159"/>
      <c r="BJ34" s="159"/>
      <c r="BK34" s="154"/>
      <c r="BL34" s="154"/>
      <c r="BM34" s="154"/>
      <c r="BN34" s="154"/>
      <c r="BO34" s="154"/>
      <c r="BP34" s="154"/>
      <c r="BQ34" s="154"/>
      <c r="BR34" s="154"/>
      <c r="BS34" s="154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58"/>
    </row>
    <row r="35" spans="2:116" s="161" customFormat="1" ht="18" customHeight="1" thickBot="1">
      <c r="B35" s="493">
        <v>7</v>
      </c>
      <c r="C35" s="494"/>
      <c r="D35" s="495">
        <v>1</v>
      </c>
      <c r="E35" s="496"/>
      <c r="F35" s="496"/>
      <c r="G35" s="496"/>
      <c r="H35" s="496"/>
      <c r="I35" s="497"/>
      <c r="J35" s="498">
        <v>0.48680555555555555</v>
      </c>
      <c r="K35" s="498"/>
      <c r="L35" s="498"/>
      <c r="M35" s="498"/>
      <c r="N35" s="499"/>
      <c r="O35" s="500" t="str">
        <f>O15</f>
        <v>Aarhus GF</v>
      </c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200" t="s">
        <v>11</v>
      </c>
      <c r="AF35" s="501" t="str">
        <f>O17</f>
        <v>1. FC Köln</v>
      </c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2"/>
      <c r="AW35" s="503">
        <v>1</v>
      </c>
      <c r="AX35" s="504"/>
      <c r="AY35" s="200" t="s">
        <v>12</v>
      </c>
      <c r="AZ35" s="504">
        <v>0</v>
      </c>
      <c r="BA35" s="505"/>
      <c r="BB35" s="503" t="s">
        <v>149</v>
      </c>
      <c r="BC35" s="506"/>
      <c r="BD35" s="201"/>
      <c r="BE35" s="159"/>
      <c r="BF35" s="162">
        <f>IF(ISBLANK(AW35),"0",IF(AW35&gt;AZ35,3,IF(AW35=AZ35,1,0)))</f>
        <v>3</v>
      </c>
      <c r="BG35" s="162" t="s">
        <v>12</v>
      </c>
      <c r="BH35" s="162">
        <f>IF(ISBLANK(AZ35),"0",IF(AZ35&gt;AW35,3,IF(AZ35=AW35,1,0)))</f>
        <v>0</v>
      </c>
      <c r="BI35" s="159"/>
      <c r="BJ35" s="159"/>
      <c r="BK35" s="165"/>
      <c r="BL35" s="165"/>
      <c r="BM35" s="172"/>
      <c r="BN35" s="172"/>
      <c r="BO35" s="172"/>
      <c r="BP35" s="172"/>
      <c r="BQ35" s="172"/>
      <c r="BR35" s="172"/>
      <c r="BS35" s="163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58"/>
    </row>
    <row r="36" spans="2:116" s="161" customFormat="1" ht="18" customHeight="1" thickBot="1">
      <c r="B36" s="476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8"/>
      <c r="BD36" s="201"/>
      <c r="BE36" s="159"/>
      <c r="BF36" s="162"/>
      <c r="BG36" s="162"/>
      <c r="BH36" s="162"/>
      <c r="BI36" s="159"/>
      <c r="BJ36" s="159"/>
      <c r="BK36" s="165"/>
      <c r="BL36" s="165"/>
      <c r="BM36" s="172"/>
      <c r="BN36" s="172"/>
      <c r="BO36" s="172"/>
      <c r="BP36" s="172"/>
      <c r="BQ36" s="172"/>
      <c r="BR36" s="172"/>
      <c r="BS36" s="163"/>
      <c r="BT36" s="159"/>
      <c r="BU36" s="159"/>
      <c r="BV36" s="160"/>
      <c r="BW36" s="160"/>
      <c r="BX36" s="160"/>
      <c r="BY36" s="160"/>
      <c r="BZ36" s="160"/>
      <c r="CA36" s="160"/>
      <c r="CB36" s="160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58"/>
    </row>
    <row r="37" spans="2:116" s="161" customFormat="1" ht="18" customHeight="1" thickBot="1">
      <c r="B37" s="493">
        <v>8</v>
      </c>
      <c r="C37" s="494"/>
      <c r="D37" s="495">
        <v>3</v>
      </c>
      <c r="E37" s="496"/>
      <c r="F37" s="496"/>
      <c r="G37" s="496"/>
      <c r="H37" s="496"/>
      <c r="I37" s="497"/>
      <c r="J37" s="498">
        <v>0.4986111111111111</v>
      </c>
      <c r="K37" s="498"/>
      <c r="L37" s="498"/>
      <c r="M37" s="498"/>
      <c r="N37" s="499"/>
      <c r="O37" s="500" t="str">
        <f>O16</f>
        <v>SV Zimmern</v>
      </c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200" t="s">
        <v>11</v>
      </c>
      <c r="AF37" s="501" t="str">
        <f>O18</f>
        <v>FSV Frankfurt </v>
      </c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2"/>
      <c r="AW37" s="503">
        <v>0</v>
      </c>
      <c r="AX37" s="504"/>
      <c r="AY37" s="200" t="s">
        <v>12</v>
      </c>
      <c r="AZ37" s="504">
        <v>3</v>
      </c>
      <c r="BA37" s="505"/>
      <c r="BB37" s="503" t="s">
        <v>149</v>
      </c>
      <c r="BC37" s="506"/>
      <c r="BD37" s="201"/>
      <c r="BE37" s="159"/>
      <c r="BF37" s="162">
        <f>IF(ISBLANK(AW37),"0",IF(AW37&gt;AZ37,3,IF(AW37=AZ37,1,0)))</f>
        <v>0</v>
      </c>
      <c r="BG37" s="162" t="s">
        <v>12</v>
      </c>
      <c r="BH37" s="162">
        <f>IF(ISBLANK(AZ37),"0",IF(AZ37&gt;AW37,3,IF(AZ37=AW37,1,0)))</f>
        <v>3</v>
      </c>
      <c r="BI37" s="159"/>
      <c r="BJ37" s="159"/>
      <c r="BK37" s="165"/>
      <c r="BL37" s="165"/>
      <c r="BM37" s="172"/>
      <c r="BN37" s="172"/>
      <c r="BO37" s="172"/>
      <c r="BP37" s="172"/>
      <c r="BQ37" s="172"/>
      <c r="BR37" s="172"/>
      <c r="BS37" s="163"/>
      <c r="BT37" s="159"/>
      <c r="BU37" s="159"/>
      <c r="BV37" s="160"/>
      <c r="BW37" s="160"/>
      <c r="BX37" s="160"/>
      <c r="BY37" s="160"/>
      <c r="BZ37" s="160"/>
      <c r="CA37" s="160"/>
      <c r="CB37" s="160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58"/>
    </row>
    <row r="38" spans="2:116" s="161" customFormat="1" ht="18" customHeight="1" thickBot="1">
      <c r="B38" s="476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8"/>
      <c r="BD38" s="201"/>
      <c r="BE38" s="159"/>
      <c r="BF38" s="162"/>
      <c r="BG38" s="162"/>
      <c r="BH38" s="162"/>
      <c r="BI38" s="159"/>
      <c r="BJ38" s="159"/>
      <c r="BK38" s="165"/>
      <c r="BL38" s="165"/>
      <c r="BM38" s="172"/>
      <c r="BN38" s="172"/>
      <c r="BO38" s="172"/>
      <c r="BP38" s="172"/>
      <c r="BQ38" s="172"/>
      <c r="BR38" s="172"/>
      <c r="BS38" s="163"/>
      <c r="BT38" s="159"/>
      <c r="BU38" s="159"/>
      <c r="BV38" s="160"/>
      <c r="BW38" s="160"/>
      <c r="BX38" s="160"/>
      <c r="BY38" s="160"/>
      <c r="BZ38" s="160"/>
      <c r="CA38" s="160"/>
      <c r="CB38" s="160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58"/>
    </row>
    <row r="39" spans="2:116" s="161" customFormat="1" ht="18" customHeight="1" thickBot="1">
      <c r="B39" s="493">
        <v>9</v>
      </c>
      <c r="C39" s="494"/>
      <c r="D39" s="495">
        <v>2</v>
      </c>
      <c r="E39" s="496"/>
      <c r="F39" s="496"/>
      <c r="G39" s="496"/>
      <c r="H39" s="496"/>
      <c r="I39" s="497"/>
      <c r="J39" s="498">
        <v>0.5222222222222223</v>
      </c>
      <c r="K39" s="498"/>
      <c r="L39" s="498"/>
      <c r="M39" s="498"/>
      <c r="N39" s="499"/>
      <c r="O39" s="500" t="str">
        <f>O17</f>
        <v>1. FC Köln</v>
      </c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200" t="s">
        <v>11</v>
      </c>
      <c r="AF39" s="501" t="str">
        <f>O14</f>
        <v>PSV Eindhoven</v>
      </c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2"/>
      <c r="AW39" s="503">
        <v>0</v>
      </c>
      <c r="AX39" s="504"/>
      <c r="AY39" s="200" t="s">
        <v>12</v>
      </c>
      <c r="AZ39" s="504">
        <v>0</v>
      </c>
      <c r="BA39" s="505"/>
      <c r="BB39" s="503" t="s">
        <v>149</v>
      </c>
      <c r="BC39" s="506"/>
      <c r="BD39" s="201"/>
      <c r="BE39" s="159"/>
      <c r="BF39" s="162">
        <f>IF(ISBLANK(AW39),"0",IF(AW39&gt;AZ39,3,IF(AW39=AZ39,1,0)))</f>
        <v>1</v>
      </c>
      <c r="BG39" s="162" t="s">
        <v>12</v>
      </c>
      <c r="BH39" s="162">
        <f>IF(ISBLANK(AZ39),"0",IF(AZ39&gt;AW39,3,IF(AZ39=AW39,1,0)))</f>
        <v>1</v>
      </c>
      <c r="BI39" s="159"/>
      <c r="BJ39" s="159"/>
      <c r="BK39" s="165"/>
      <c r="BL39" s="165"/>
      <c r="BM39" s="172"/>
      <c r="BN39" s="172"/>
      <c r="BO39" s="172"/>
      <c r="BP39" s="172"/>
      <c r="BQ39" s="172"/>
      <c r="BR39" s="172"/>
      <c r="BS39" s="163"/>
      <c r="BT39" s="159"/>
      <c r="BU39" s="159"/>
      <c r="BV39" s="160"/>
      <c r="BW39" s="160"/>
      <c r="BX39" s="160"/>
      <c r="BY39" s="160"/>
      <c r="BZ39" s="160"/>
      <c r="CA39" s="160"/>
      <c r="CB39" s="160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58"/>
    </row>
    <row r="40" spans="2:116" s="161" customFormat="1" ht="18" customHeight="1" thickBot="1">
      <c r="B40" s="476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8"/>
      <c r="BD40" s="201"/>
      <c r="BE40" s="159"/>
      <c r="BF40" s="162"/>
      <c r="BG40" s="162"/>
      <c r="BH40" s="162"/>
      <c r="BI40" s="159"/>
      <c r="BJ40" s="159"/>
      <c r="BK40" s="165"/>
      <c r="BL40" s="165"/>
      <c r="BM40" s="172"/>
      <c r="BN40" s="172"/>
      <c r="BO40" s="172"/>
      <c r="BP40" s="172"/>
      <c r="BQ40" s="172"/>
      <c r="BR40" s="172"/>
      <c r="BS40" s="163"/>
      <c r="BT40" s="159"/>
      <c r="BU40" s="159"/>
      <c r="BV40" s="160"/>
      <c r="BW40" s="160"/>
      <c r="BX40" s="160"/>
      <c r="BY40" s="160"/>
      <c r="BZ40" s="160"/>
      <c r="CA40" s="160"/>
      <c r="CB40" s="160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58"/>
    </row>
    <row r="41" spans="2:116" s="161" customFormat="1" ht="18" customHeight="1" thickBot="1">
      <c r="B41" s="493">
        <v>10</v>
      </c>
      <c r="C41" s="494"/>
      <c r="D41" s="495">
        <v>1</v>
      </c>
      <c r="E41" s="496"/>
      <c r="F41" s="496"/>
      <c r="G41" s="496"/>
      <c r="H41" s="496"/>
      <c r="I41" s="497"/>
      <c r="J41" s="498">
        <v>0.5458333333333333</v>
      </c>
      <c r="K41" s="498"/>
      <c r="L41" s="498"/>
      <c r="M41" s="498"/>
      <c r="N41" s="499"/>
      <c r="O41" s="500" t="str">
        <f>O18</f>
        <v>FSV Frankfurt </v>
      </c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200" t="s">
        <v>11</v>
      </c>
      <c r="AF41" s="501" t="str">
        <f>O15</f>
        <v>Aarhus GF</v>
      </c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2"/>
      <c r="AW41" s="503">
        <v>0</v>
      </c>
      <c r="AX41" s="504"/>
      <c r="AY41" s="200" t="s">
        <v>12</v>
      </c>
      <c r="AZ41" s="504">
        <v>1</v>
      </c>
      <c r="BA41" s="505"/>
      <c r="BB41" s="503" t="s">
        <v>149</v>
      </c>
      <c r="BC41" s="506"/>
      <c r="BD41" s="201"/>
      <c r="BE41" s="159"/>
      <c r="BF41" s="162">
        <f>IF(ISBLANK(AW41),"0",IF(AW41&gt;AZ41,3,IF(AW41=AZ41,1,0)))</f>
        <v>0</v>
      </c>
      <c r="BG41" s="162" t="s">
        <v>12</v>
      </c>
      <c r="BH41" s="162">
        <f>IF(ISBLANK(AZ41),"0",IF(AZ41&gt;AW41,3,IF(AZ41=AW41,1,0)))</f>
        <v>3</v>
      </c>
      <c r="BI41" s="159"/>
      <c r="BJ41" s="159"/>
      <c r="BK41" s="165"/>
      <c r="BL41" s="165"/>
      <c r="BM41" s="172"/>
      <c r="BN41" s="172"/>
      <c r="BO41" s="172"/>
      <c r="BP41" s="172"/>
      <c r="BQ41" s="172"/>
      <c r="BR41" s="172"/>
      <c r="BS41" s="163"/>
      <c r="BT41" s="159"/>
      <c r="BU41" s="159"/>
      <c r="BV41" s="160"/>
      <c r="BW41" s="160"/>
      <c r="BX41" s="160"/>
      <c r="BY41" s="160"/>
      <c r="BZ41" s="160"/>
      <c r="CA41" s="160"/>
      <c r="CB41" s="160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58"/>
    </row>
    <row r="43" ht="12.75">
      <c r="B43" s="157" t="s">
        <v>23</v>
      </c>
    </row>
    <row r="44" ht="6" customHeight="1"/>
    <row r="45" spans="27:115" s="166" customFormat="1" ht="13.5" customHeight="1" thickBot="1">
      <c r="AA45" s="202"/>
      <c r="AB45" s="202"/>
      <c r="AC45" s="202"/>
      <c r="AD45" s="20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75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8"/>
      <c r="BW45" s="168"/>
      <c r="BX45" s="168"/>
      <c r="BY45" s="168"/>
      <c r="BZ45" s="168"/>
      <c r="CA45" s="168"/>
      <c r="CB45" s="168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6:115" s="169" customFormat="1" ht="16.5" thickBot="1">
      <c r="F46" s="511" t="s">
        <v>16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3"/>
      <c r="AH46" s="514" t="s">
        <v>17</v>
      </c>
      <c r="AI46" s="512"/>
      <c r="AJ46" s="512"/>
      <c r="AK46" s="514" t="s">
        <v>13</v>
      </c>
      <c r="AL46" s="512"/>
      <c r="AM46" s="512"/>
      <c r="AN46" s="514" t="s">
        <v>14</v>
      </c>
      <c r="AO46" s="512"/>
      <c r="AP46" s="512"/>
      <c r="AQ46" s="512"/>
      <c r="AR46" s="512"/>
      <c r="AS46" s="512"/>
      <c r="AT46" s="513"/>
      <c r="AU46" s="512" t="s">
        <v>15</v>
      </c>
      <c r="AV46" s="512"/>
      <c r="AW46" s="522"/>
      <c r="BD46" s="176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71"/>
      <c r="BX46" s="171"/>
      <c r="BY46" s="171"/>
      <c r="BZ46" s="171"/>
      <c r="CA46" s="171"/>
      <c r="CB46" s="171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</row>
    <row r="47" spans="6:115" s="169" customFormat="1" ht="19.5" customHeight="1">
      <c r="F47" s="523" t="s">
        <v>0</v>
      </c>
      <c r="G47" s="507"/>
      <c r="H47" s="524" t="str">
        <f>(IF(ISBLANK($AZ$23),"",BU23))</f>
        <v>PSV Eindhoven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5"/>
      <c r="AH47" s="526">
        <f>(IF(ISBLANK($AZ$23),"",BN23))</f>
        <v>4</v>
      </c>
      <c r="AI47" s="507"/>
      <c r="AJ47" s="527"/>
      <c r="AK47" s="507">
        <f>(IF(ISBLANK($AZ$23),"",BO23))</f>
        <v>10</v>
      </c>
      <c r="AL47" s="507"/>
      <c r="AM47" s="507"/>
      <c r="AN47" s="526">
        <f>(IF(ISBLANK($AZ$23),"",BP23))</f>
        <v>6</v>
      </c>
      <c r="AO47" s="507"/>
      <c r="AP47" s="507"/>
      <c r="AQ47" s="205" t="s">
        <v>12</v>
      </c>
      <c r="AR47" s="507">
        <f>(IF(ISBLANK($AZ$23),"",BR23))</f>
        <v>0</v>
      </c>
      <c r="AS47" s="507"/>
      <c r="AT47" s="507"/>
      <c r="AU47" s="508">
        <f>(IF(ISBLANK($AZ$23),"",BS23))</f>
        <v>6</v>
      </c>
      <c r="AV47" s="509"/>
      <c r="AW47" s="510"/>
      <c r="BD47" s="176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171"/>
      <c r="BX47" s="171"/>
      <c r="BY47" s="171"/>
      <c r="BZ47" s="171"/>
      <c r="CA47" s="171"/>
      <c r="CB47" s="171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</row>
    <row r="48" spans="6:115" s="169" customFormat="1" ht="19.5" customHeight="1" thickBot="1">
      <c r="F48" s="515" t="s">
        <v>1</v>
      </c>
      <c r="G48" s="516"/>
      <c r="H48" s="517" t="str">
        <f>(IF(ISBLANK($AZ$23),"",BU24))</f>
        <v>Aarhus GF</v>
      </c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8"/>
      <c r="AH48" s="519">
        <f>(IF(ISBLANK($AZ$23),"",BN24))</f>
        <v>4</v>
      </c>
      <c r="AI48" s="520"/>
      <c r="AJ48" s="521"/>
      <c r="AK48" s="520">
        <f>(IF(ISBLANK($AZ$23),"",BO24))</f>
        <v>9</v>
      </c>
      <c r="AL48" s="520"/>
      <c r="AM48" s="520"/>
      <c r="AN48" s="519">
        <f>(IF(ISBLANK($AZ$23),"",BP24))</f>
        <v>5</v>
      </c>
      <c r="AO48" s="520"/>
      <c r="AP48" s="520"/>
      <c r="AQ48" s="206" t="s">
        <v>12</v>
      </c>
      <c r="AR48" s="520">
        <f>(IF(ISBLANK($AZ$23),"",BR24))</f>
        <v>1</v>
      </c>
      <c r="AS48" s="520"/>
      <c r="AT48" s="520"/>
      <c r="AU48" s="528">
        <f>(IF(ISBLANK($AZ$23),"",BS24))</f>
        <v>4</v>
      </c>
      <c r="AV48" s="529"/>
      <c r="AW48" s="530"/>
      <c r="BD48" s="176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1"/>
      <c r="BW48" s="171"/>
      <c r="BX48" s="171"/>
      <c r="BY48" s="171"/>
      <c r="BZ48" s="171"/>
      <c r="CA48" s="171"/>
      <c r="CB48" s="171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</row>
    <row r="49" spans="6:115" s="169" customFormat="1" ht="19.5" customHeight="1">
      <c r="F49" s="523" t="s">
        <v>2</v>
      </c>
      <c r="G49" s="507"/>
      <c r="H49" s="524" t="str">
        <f>(IF(ISBLANK($AZ$23),"",BU25))</f>
        <v>SV Zimmern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5"/>
      <c r="AH49" s="526">
        <f>(IF(ISBLANK($AZ$23),"",BN25))</f>
        <v>4</v>
      </c>
      <c r="AI49" s="507"/>
      <c r="AJ49" s="527"/>
      <c r="AK49" s="507">
        <f>(IF(ISBLANK($AZ$23),"",BO25))</f>
        <v>0</v>
      </c>
      <c r="AL49" s="507"/>
      <c r="AM49" s="507"/>
      <c r="AN49" s="526">
        <f>(IF(ISBLANK($AZ$23),"",BP25))</f>
        <v>0</v>
      </c>
      <c r="AO49" s="507"/>
      <c r="AP49" s="507"/>
      <c r="AQ49" s="205" t="s">
        <v>12</v>
      </c>
      <c r="AR49" s="507">
        <f>(IF(ISBLANK($AZ$23),"",BR25))</f>
        <v>10</v>
      </c>
      <c r="AS49" s="507"/>
      <c r="AT49" s="507"/>
      <c r="AU49" s="508">
        <f>(IF(ISBLANK($AZ$23),"",BS25))</f>
        <v>-10</v>
      </c>
      <c r="AV49" s="509"/>
      <c r="AW49" s="510"/>
      <c r="BD49" s="176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1"/>
      <c r="BW49" s="171"/>
      <c r="BX49" s="171"/>
      <c r="BY49" s="171"/>
      <c r="BZ49" s="171"/>
      <c r="CA49" s="171"/>
      <c r="CB49" s="171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</row>
    <row r="50" spans="6:115" s="169" customFormat="1" ht="19.5" customHeight="1">
      <c r="F50" s="531" t="s">
        <v>3</v>
      </c>
      <c r="G50" s="532"/>
      <c r="H50" s="533" t="str">
        <f>(IF(ISBLANK($AZ$23),"",BU26))</f>
        <v>1. FC Köln</v>
      </c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4"/>
      <c r="AH50" s="535">
        <f>(IF(ISBLANK($AZ$23),"",BN26))</f>
        <v>4</v>
      </c>
      <c r="AI50" s="532"/>
      <c r="AJ50" s="536"/>
      <c r="AK50" s="532">
        <f>(IF(ISBLANK($AZ$23),"",BO26))</f>
        <v>7</v>
      </c>
      <c r="AL50" s="532"/>
      <c r="AM50" s="532"/>
      <c r="AN50" s="535">
        <f>(IF(ISBLANK($AZ$23),"",BP26))</f>
        <v>5</v>
      </c>
      <c r="AO50" s="532"/>
      <c r="AP50" s="532"/>
      <c r="AQ50" s="207" t="s">
        <v>12</v>
      </c>
      <c r="AR50" s="532">
        <f>(IF(ISBLANK($AZ$23),"",BR26))</f>
        <v>1</v>
      </c>
      <c r="AS50" s="532"/>
      <c r="AT50" s="532"/>
      <c r="AU50" s="537">
        <f>(IF(ISBLANK($AZ$23),"",BS26))</f>
        <v>4</v>
      </c>
      <c r="AV50" s="538"/>
      <c r="AW50" s="539"/>
      <c r="BD50" s="176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1"/>
      <c r="BW50" s="171"/>
      <c r="BX50" s="171"/>
      <c r="BY50" s="171"/>
      <c r="BZ50" s="171"/>
      <c r="CA50" s="171"/>
      <c r="CB50" s="171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</row>
    <row r="51" spans="6:115" s="169" customFormat="1" ht="19.5" customHeight="1" thickBot="1">
      <c r="F51" s="543" t="s">
        <v>4</v>
      </c>
      <c r="G51" s="544"/>
      <c r="H51" s="545" t="str">
        <f>(IF(ISBLANK($AZ$23),"",BU27))</f>
        <v>FSV Frankfurt </v>
      </c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6"/>
      <c r="AH51" s="547">
        <f>(IF(ISBLANK($AZ$23),"",BN27))</f>
        <v>4</v>
      </c>
      <c r="AI51" s="544"/>
      <c r="AJ51" s="548"/>
      <c r="AK51" s="544">
        <f>(IF(ISBLANK($AZ$23),"",BO27))</f>
        <v>3</v>
      </c>
      <c r="AL51" s="544"/>
      <c r="AM51" s="544"/>
      <c r="AN51" s="547">
        <f>(IF(ISBLANK($AZ$23),"",BP27))</f>
        <v>3</v>
      </c>
      <c r="AO51" s="544"/>
      <c r="AP51" s="544"/>
      <c r="AQ51" s="208" t="s">
        <v>12</v>
      </c>
      <c r="AR51" s="544">
        <f>(IF(ISBLANK($AZ$23),"",BR27))</f>
        <v>7</v>
      </c>
      <c r="AS51" s="544"/>
      <c r="AT51" s="544"/>
      <c r="AU51" s="540">
        <f>(IF(ISBLANK($AZ$23),"",BS27))</f>
        <v>-4</v>
      </c>
      <c r="AV51" s="541"/>
      <c r="AW51" s="542"/>
      <c r="BD51" s="176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1"/>
      <c r="BW51" s="171"/>
      <c r="BX51" s="171"/>
      <c r="BY51" s="171"/>
      <c r="BZ51" s="171"/>
      <c r="CA51" s="171"/>
      <c r="CB51" s="171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</row>
  </sheetData>
  <sheetProtection/>
  <mergeCells count="147">
    <mergeCell ref="H49:AG49"/>
    <mergeCell ref="AU51:AW51"/>
    <mergeCell ref="F51:G51"/>
    <mergeCell ref="H51:AG51"/>
    <mergeCell ref="AH51:AJ51"/>
    <mergeCell ref="AK51:AM51"/>
    <mergeCell ref="AN51:AP51"/>
    <mergeCell ref="AR51:AT51"/>
    <mergeCell ref="AU48:AW48"/>
    <mergeCell ref="AU49:AW49"/>
    <mergeCell ref="F50:G50"/>
    <mergeCell ref="H50:AG50"/>
    <mergeCell ref="AH50:AJ50"/>
    <mergeCell ref="AK50:AM50"/>
    <mergeCell ref="AN50:AP50"/>
    <mergeCell ref="AR50:AT50"/>
    <mergeCell ref="AU50:AW50"/>
    <mergeCell ref="F49:G49"/>
    <mergeCell ref="AN48:AP48"/>
    <mergeCell ref="AR48:AT48"/>
    <mergeCell ref="AH49:AJ49"/>
    <mergeCell ref="AK49:AM49"/>
    <mergeCell ref="AN49:AP49"/>
    <mergeCell ref="AR49:AT49"/>
    <mergeCell ref="F48:G48"/>
    <mergeCell ref="H48:AG48"/>
    <mergeCell ref="AH48:AJ48"/>
    <mergeCell ref="AK48:AM48"/>
    <mergeCell ref="AU46:AW46"/>
    <mergeCell ref="F47:G47"/>
    <mergeCell ref="H47:AG47"/>
    <mergeCell ref="AH47:AJ47"/>
    <mergeCell ref="AK47:AM47"/>
    <mergeCell ref="AN47:AP47"/>
    <mergeCell ref="AR47:AT47"/>
    <mergeCell ref="AU47:AW47"/>
    <mergeCell ref="F46:AG46"/>
    <mergeCell ref="AH46:AJ46"/>
    <mergeCell ref="AK46:AM46"/>
    <mergeCell ref="AN46:AT46"/>
    <mergeCell ref="B40:BC40"/>
    <mergeCell ref="B41:C41"/>
    <mergeCell ref="D41:I41"/>
    <mergeCell ref="J41:N41"/>
    <mergeCell ref="O41:AD41"/>
    <mergeCell ref="AF41:AV41"/>
    <mergeCell ref="AW41:AX41"/>
    <mergeCell ref="AZ41:BA41"/>
    <mergeCell ref="BB41:BC41"/>
    <mergeCell ref="B38:BC38"/>
    <mergeCell ref="B39:C39"/>
    <mergeCell ref="D39:I39"/>
    <mergeCell ref="J39:N39"/>
    <mergeCell ref="O39:AD39"/>
    <mergeCell ref="AF39:AV39"/>
    <mergeCell ref="AW39:AX39"/>
    <mergeCell ref="AZ39:BA39"/>
    <mergeCell ref="BB39:BC39"/>
    <mergeCell ref="B36:BC36"/>
    <mergeCell ref="B37:C37"/>
    <mergeCell ref="D37:I37"/>
    <mergeCell ref="J37:N37"/>
    <mergeCell ref="O37:AD37"/>
    <mergeCell ref="AF37:AV37"/>
    <mergeCell ref="AW37:AX37"/>
    <mergeCell ref="AZ37:BA37"/>
    <mergeCell ref="BB37:BC37"/>
    <mergeCell ref="B34:BC34"/>
    <mergeCell ref="B35:C35"/>
    <mergeCell ref="D35:I35"/>
    <mergeCell ref="J35:N35"/>
    <mergeCell ref="O35:AD35"/>
    <mergeCell ref="AF35:AV35"/>
    <mergeCell ref="AW35:AX35"/>
    <mergeCell ref="AZ35:BA35"/>
    <mergeCell ref="BB35:BC35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26:BC26"/>
    <mergeCell ref="B27:C27"/>
    <mergeCell ref="D27:I27"/>
    <mergeCell ref="J27:N27"/>
    <mergeCell ref="O27:AD27"/>
    <mergeCell ref="AF27:AV27"/>
    <mergeCell ref="AW27:AX27"/>
    <mergeCell ref="AZ27:BA27"/>
    <mergeCell ref="BB27:BC27"/>
    <mergeCell ref="B24:BC24"/>
    <mergeCell ref="B25:C25"/>
    <mergeCell ref="D25:I25"/>
    <mergeCell ref="J25:N25"/>
    <mergeCell ref="O25:AD25"/>
    <mergeCell ref="AF25:AV25"/>
    <mergeCell ref="AW25:AX25"/>
    <mergeCell ref="AZ25:BA25"/>
    <mergeCell ref="BB25:BC25"/>
    <mergeCell ref="AW22:BA22"/>
    <mergeCell ref="BB22:BC22"/>
    <mergeCell ref="B23:C23"/>
    <mergeCell ref="D23:I23"/>
    <mergeCell ref="J23:N23"/>
    <mergeCell ref="O23:AD23"/>
    <mergeCell ref="AF23:AV23"/>
    <mergeCell ref="AW23:AX23"/>
    <mergeCell ref="AZ23:BA23"/>
    <mergeCell ref="BB23:BC23"/>
    <mergeCell ref="M18:N18"/>
    <mergeCell ref="O18:AS18"/>
    <mergeCell ref="B22:C22"/>
    <mergeCell ref="D22:I22"/>
    <mergeCell ref="J22:N22"/>
    <mergeCell ref="O22:AV22"/>
    <mergeCell ref="M15:N15"/>
    <mergeCell ref="M16:N16"/>
    <mergeCell ref="O16:AS16"/>
    <mergeCell ref="M17:N17"/>
    <mergeCell ref="O17:AS17"/>
    <mergeCell ref="B2:BC4"/>
    <mergeCell ref="B5:BC5"/>
    <mergeCell ref="M13:AS13"/>
    <mergeCell ref="M14:N14"/>
    <mergeCell ref="O14:AS14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EF51"/>
  <sheetViews>
    <sheetView showGridLines="0" zoomScale="145" zoomScaleNormal="145" zoomScalePageLayoutView="0" workbookViewId="0" topLeftCell="A37">
      <selection activeCell="BK48" sqref="BK48"/>
    </sheetView>
  </sheetViews>
  <sheetFormatPr defaultColWidth="1.7109375" defaultRowHeight="12.75"/>
  <cols>
    <col min="1" max="55" width="1.7109375" style="152" customWidth="1"/>
    <col min="56" max="56" width="1.7109375" style="153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6.28125" style="154" bestFit="1" customWidth="1"/>
    <col min="66" max="66" width="2.28125" style="154" customWidth="1"/>
    <col min="67" max="68" width="2.28125" style="154" bestFit="1" customWidth="1"/>
    <col min="69" max="69" width="2.28125" style="154" customWidth="1"/>
    <col min="70" max="70" width="2.57421875" style="154" customWidth="1"/>
    <col min="71" max="71" width="2.8515625" style="154" bestFit="1" customWidth="1"/>
    <col min="72" max="72" width="5.7109375" style="154" customWidth="1"/>
    <col min="73" max="73" width="18.57421875" style="154" bestFit="1" customWidth="1"/>
    <col min="74" max="74" width="2.00390625" style="155" bestFit="1" customWidth="1"/>
    <col min="75" max="80" width="5.7109375" style="155" customWidth="1"/>
    <col min="81" max="99" width="5.7109375" style="153" customWidth="1"/>
    <col min="100" max="115" width="1.7109375" style="195" customWidth="1"/>
    <col min="116" max="116" width="1.7109375" style="156" customWidth="1"/>
    <col min="117" max="16384" width="1.7109375" style="152" customWidth="1"/>
  </cols>
  <sheetData>
    <row r="1" spans="1:136" s="178" customFormat="1" ht="11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BD1" s="179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1"/>
      <c r="BW1" s="181"/>
      <c r="BX1" s="181"/>
      <c r="BY1" s="181"/>
      <c r="BZ1" s="181"/>
      <c r="CA1" s="181"/>
      <c r="CB1" s="181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</row>
    <row r="2" spans="1:115" s="188" customFormat="1" ht="11.25" customHeight="1">
      <c r="A2" s="177"/>
      <c r="B2" s="446" t="s">
        <v>134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184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86"/>
      <c r="BX2" s="186"/>
      <c r="BY2" s="186"/>
      <c r="BZ2" s="186"/>
      <c r="CA2" s="186"/>
      <c r="CB2" s="186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</row>
    <row r="3" spans="1:115" s="194" customFormat="1" ht="11.25" customHeight="1">
      <c r="A3" s="189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190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2"/>
      <c r="BW3" s="192"/>
      <c r="BX3" s="192"/>
      <c r="BY3" s="192"/>
      <c r="BZ3" s="192"/>
      <c r="CA3" s="192"/>
      <c r="CB3" s="192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</row>
    <row r="4" spans="2:115" s="194" customFormat="1" ht="11.25" customHeight="1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190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92"/>
      <c r="BX4" s="192"/>
      <c r="BY4" s="192"/>
      <c r="BZ4" s="192"/>
      <c r="CA4" s="192"/>
      <c r="CB4" s="192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</row>
    <row r="5" spans="2:115" s="194" customFormat="1" ht="15">
      <c r="B5" s="447" t="s">
        <v>72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190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2"/>
      <c r="BW5" s="192"/>
      <c r="BX5" s="192"/>
      <c r="BY5" s="192"/>
      <c r="BZ5" s="192"/>
      <c r="CA5" s="192"/>
      <c r="CB5" s="192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</row>
    <row r="6" spans="57:116" ht="11.25" customHeight="1"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</row>
    <row r="7" spans="57:116" ht="11.25" customHeight="1"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</row>
    <row r="8" spans="57:116" ht="11.25" customHeight="1"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</row>
    <row r="9" spans="57:116" ht="4.5" customHeight="1"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</row>
    <row r="10" spans="57:116" ht="12.75"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</row>
    <row r="11" ht="9" customHeight="1"/>
    <row r="12" ht="6" customHeight="1" thickBot="1"/>
    <row r="13" spans="13:45" ht="16.5" thickBot="1">
      <c r="M13" s="448" t="s">
        <v>125</v>
      </c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50"/>
    </row>
    <row r="14" spans="13:46" ht="15">
      <c r="M14" s="442"/>
      <c r="N14" s="443"/>
      <c r="O14" s="444" t="s">
        <v>65</v>
      </c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5"/>
      <c r="AT14" s="196"/>
    </row>
    <row r="15" spans="13:46" ht="15">
      <c r="M15" s="442"/>
      <c r="N15" s="443"/>
      <c r="O15" s="444" t="s">
        <v>186</v>
      </c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5"/>
      <c r="AT15" s="196"/>
    </row>
    <row r="16" spans="13:46" ht="15">
      <c r="M16" s="442"/>
      <c r="N16" s="443"/>
      <c r="O16" s="444" t="s">
        <v>184</v>
      </c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5"/>
      <c r="AT16" s="196"/>
    </row>
    <row r="17" spans="13:46" ht="15">
      <c r="M17" s="442"/>
      <c r="N17" s="443"/>
      <c r="O17" s="444" t="s">
        <v>176</v>
      </c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5"/>
      <c r="AT17" s="196"/>
    </row>
    <row r="18" spans="13:46" ht="15.75" thickBot="1">
      <c r="M18" s="456"/>
      <c r="N18" s="457"/>
      <c r="O18" s="458" t="s">
        <v>189</v>
      </c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9"/>
      <c r="AT18" s="196"/>
    </row>
    <row r="20" ht="12.75">
      <c r="B20" s="157" t="s">
        <v>99</v>
      </c>
    </row>
    <row r="21" ht="6" customHeight="1" thickBot="1"/>
    <row r="22" spans="2:116" s="161" customFormat="1" ht="16.5" customHeight="1" thickBot="1">
      <c r="B22" s="451" t="s">
        <v>5</v>
      </c>
      <c r="C22" s="452"/>
      <c r="D22" s="453" t="s">
        <v>6</v>
      </c>
      <c r="E22" s="454"/>
      <c r="F22" s="454"/>
      <c r="G22" s="454"/>
      <c r="H22" s="454"/>
      <c r="I22" s="455"/>
      <c r="J22" s="453" t="s">
        <v>7</v>
      </c>
      <c r="K22" s="454"/>
      <c r="L22" s="454"/>
      <c r="M22" s="454"/>
      <c r="N22" s="455"/>
      <c r="O22" s="453" t="s">
        <v>8</v>
      </c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  <c r="AW22" s="453" t="s">
        <v>9</v>
      </c>
      <c r="AX22" s="454"/>
      <c r="AY22" s="454"/>
      <c r="AZ22" s="454"/>
      <c r="BA22" s="455"/>
      <c r="BB22" s="460" t="s">
        <v>135</v>
      </c>
      <c r="BC22" s="461"/>
      <c r="BD22" s="172"/>
      <c r="BE22" s="159"/>
      <c r="BF22" s="197" t="s">
        <v>10</v>
      </c>
      <c r="BG22" s="198"/>
      <c r="BH22" s="198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58"/>
    </row>
    <row r="23" spans="2:115" s="158" customFormat="1" ht="18" customHeight="1" thickBot="1">
      <c r="B23" s="462">
        <v>1</v>
      </c>
      <c r="C23" s="463"/>
      <c r="D23" s="464">
        <v>2</v>
      </c>
      <c r="E23" s="465"/>
      <c r="F23" s="465"/>
      <c r="G23" s="465"/>
      <c r="H23" s="465"/>
      <c r="I23" s="466"/>
      <c r="J23" s="467">
        <v>0.7048611111111112</v>
      </c>
      <c r="K23" s="467"/>
      <c r="L23" s="467"/>
      <c r="M23" s="467"/>
      <c r="N23" s="468"/>
      <c r="O23" s="469" t="str">
        <f>O14</f>
        <v>1. FC Kaiserslautern</v>
      </c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233" t="s">
        <v>11</v>
      </c>
      <c r="AF23" s="470" t="str">
        <f>O15</f>
        <v>Zenit St. Petersburg</v>
      </c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1"/>
      <c r="AW23" s="472">
        <v>2</v>
      </c>
      <c r="AX23" s="473"/>
      <c r="AY23" s="233" t="s">
        <v>12</v>
      </c>
      <c r="AZ23" s="473">
        <v>0</v>
      </c>
      <c r="BA23" s="474"/>
      <c r="BB23" s="472" t="s">
        <v>136</v>
      </c>
      <c r="BC23" s="475"/>
      <c r="BD23" s="172"/>
      <c r="BE23" s="159"/>
      <c r="BF23" s="162">
        <f>IF(ISBLANK(AW23),"0",IF(AW23&gt;AZ23,3,IF(AW23=AZ23,1,0)))</f>
        <v>3</v>
      </c>
      <c r="BG23" s="162" t="s">
        <v>12</v>
      </c>
      <c r="BH23" s="162">
        <f>IF(ISBLANK(AZ23),"0",IF(AZ23&gt;AW23,3,IF(AZ23=AW23,1,0)))</f>
        <v>0</v>
      </c>
      <c r="BI23" s="159"/>
      <c r="BJ23" s="159"/>
      <c r="BK23" s="159"/>
      <c r="BL23" s="159"/>
      <c r="BM23" s="173" t="str">
        <f>$O$14</f>
        <v>1. FC Kaiserslautern</v>
      </c>
      <c r="BN23" s="163">
        <f>COUNT($BF$23,$BH$27,$BF$33,$BH$39)</f>
        <v>4</v>
      </c>
      <c r="BO23" s="163">
        <f>SUM($BF$23+$BH$27+$BF$33+$BH$39)</f>
        <v>10</v>
      </c>
      <c r="BP23" s="163">
        <f>SUM($AW$23+$AZ$27+$AW$33+$AZ$39)</f>
        <v>7</v>
      </c>
      <c r="BQ23" s="164" t="s">
        <v>12</v>
      </c>
      <c r="BR23" s="163">
        <f>SUM($AZ$23+$AW$27+$AZ$33+$AW$39)</f>
        <v>2</v>
      </c>
      <c r="BS23" s="163">
        <f>SUM(BP23-BR23)</f>
        <v>5</v>
      </c>
      <c r="BT23" s="159"/>
      <c r="BU23" s="159" t="str">
        <f>IF(BV23&gt;0,"Mannschaften gleich!",BM23)</f>
        <v>1. FC Kaiserslautern</v>
      </c>
      <c r="BV23" s="160">
        <f>IF(AND(BO23=BO24,BS23=BS24,BP23=BP24),1,0)</f>
        <v>0</v>
      </c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</row>
    <row r="24" spans="2:115" s="158" customFormat="1" ht="18" customHeight="1" thickBot="1"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8"/>
      <c r="BD24" s="172"/>
      <c r="BE24" s="159"/>
      <c r="BF24" s="162"/>
      <c r="BG24" s="162"/>
      <c r="BH24" s="162"/>
      <c r="BI24" s="159"/>
      <c r="BJ24" s="159"/>
      <c r="BK24" s="159"/>
      <c r="BL24" s="159"/>
      <c r="BM24" s="174" t="str">
        <f>$O$18</f>
        <v>NEC Nijmwegen</v>
      </c>
      <c r="BN24" s="163">
        <f>COUNT($BF$27,$BH$31,$BH$37,$BF$41)</f>
        <v>4</v>
      </c>
      <c r="BO24" s="163">
        <f>SUM($BF$27+$BH$31+$BH$37+$BF$41)</f>
        <v>0</v>
      </c>
      <c r="BP24" s="163">
        <f>SUM($AW$27+$AZ$31+$AZ$37+$AW$41)</f>
        <v>3</v>
      </c>
      <c r="BQ24" s="164" t="s">
        <v>12</v>
      </c>
      <c r="BR24" s="163">
        <f>SUM($AZ$27+$AW$31+$AW$37+$AZ$41)</f>
        <v>13</v>
      </c>
      <c r="BS24" s="163">
        <f>SUM(BP24-BR24)</f>
        <v>-10</v>
      </c>
      <c r="BT24" s="159"/>
      <c r="BU24" s="159" t="str">
        <f>IF((BV24+BW24)&gt;0,"Mannschaften gleich!",BM24)</f>
        <v>NEC Nijmwegen</v>
      </c>
      <c r="BV24" s="160">
        <f>IF(AND(BO24=BO25,BS24=BS25,BP24=BP25),1,0)</f>
        <v>0</v>
      </c>
      <c r="BW24" s="160">
        <f>IF(AND(BO23=BO24,BS23=BS24,BP23=BP24),1,0)</f>
        <v>0</v>
      </c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</row>
    <row r="25" spans="2:116" s="161" customFormat="1" ht="18" customHeight="1" thickBot="1">
      <c r="B25" s="479">
        <v>2</v>
      </c>
      <c r="C25" s="480"/>
      <c r="D25" s="481">
        <v>1</v>
      </c>
      <c r="E25" s="482"/>
      <c r="F25" s="482"/>
      <c r="G25" s="482"/>
      <c r="H25" s="482"/>
      <c r="I25" s="483"/>
      <c r="J25" s="484">
        <v>0.38680555555555557</v>
      </c>
      <c r="K25" s="484"/>
      <c r="L25" s="484"/>
      <c r="M25" s="484"/>
      <c r="N25" s="485"/>
      <c r="O25" s="486" t="str">
        <f>O16</f>
        <v>First Vienna Wien</v>
      </c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232" t="s">
        <v>11</v>
      </c>
      <c r="AF25" s="487" t="str">
        <f>O17</f>
        <v>Eintracht Dortmund</v>
      </c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8"/>
      <c r="AW25" s="489">
        <v>2</v>
      </c>
      <c r="AX25" s="490"/>
      <c r="AY25" s="232" t="s">
        <v>12</v>
      </c>
      <c r="AZ25" s="490">
        <v>0</v>
      </c>
      <c r="BA25" s="491"/>
      <c r="BB25" s="489" t="s">
        <v>149</v>
      </c>
      <c r="BC25" s="492"/>
      <c r="BD25" s="172"/>
      <c r="BE25" s="159"/>
      <c r="BF25" s="162">
        <f>IF(ISBLANK(AW25),"0",IF(AW25&gt;AZ25,3,IF(AW25=AZ25,1,0)))</f>
        <v>3</v>
      </c>
      <c r="BG25" s="162" t="s">
        <v>12</v>
      </c>
      <c r="BH25" s="162">
        <f>IF(ISBLANK(AZ25),"0",IF(AZ25&gt;AW25,3,IF(AZ25=AW25,1,0)))</f>
        <v>0</v>
      </c>
      <c r="BI25" s="159"/>
      <c r="BJ25" s="159"/>
      <c r="BK25" s="159"/>
      <c r="BL25" s="159"/>
      <c r="BM25" s="174" t="str">
        <f>$O$16</f>
        <v>First Vienna Wien</v>
      </c>
      <c r="BN25" s="163">
        <f>COUNT($BF$25,$BH$29,$BH$33,$BF$37)</f>
        <v>4</v>
      </c>
      <c r="BO25" s="163">
        <f>SUM($BF$25+$BH$29+$BH$33+$BF$37)</f>
        <v>7</v>
      </c>
      <c r="BP25" s="163">
        <f>SUM($AW$25+$AZ$29+$AZ$33+$AW$37)</f>
        <v>8</v>
      </c>
      <c r="BQ25" s="164" t="s">
        <v>12</v>
      </c>
      <c r="BR25" s="163">
        <f>SUM($AZ$25+$AW$29+$AW$33+$AZ$37)</f>
        <v>1</v>
      </c>
      <c r="BS25" s="163">
        <f>SUM(BP25-BR25)</f>
        <v>7</v>
      </c>
      <c r="BT25" s="159"/>
      <c r="BU25" s="159" t="str">
        <f>IF((BV25+BW25)&gt;0,"Mannschaften gleich!",BM25)</f>
        <v>First Vienna Wien</v>
      </c>
      <c r="BV25" s="160">
        <f>IF(AND(BO25=BO26,BS25=BS26,BP25=BP26),1,0)</f>
        <v>0</v>
      </c>
      <c r="BW25" s="160">
        <f>IF(AND(BO24=BO25,BS24=BS25,BP24=BP25),1,0)</f>
        <v>0</v>
      </c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58"/>
    </row>
    <row r="26" spans="2:116" s="161" customFormat="1" ht="18" customHeight="1" thickBot="1"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8"/>
      <c r="BD26" s="172"/>
      <c r="BE26" s="159"/>
      <c r="BF26" s="162"/>
      <c r="BG26" s="162"/>
      <c r="BH26" s="162"/>
      <c r="BI26" s="159"/>
      <c r="BJ26" s="159"/>
      <c r="BK26" s="159"/>
      <c r="BL26" s="159"/>
      <c r="BM26" s="174" t="str">
        <f>$O$17</f>
        <v>Eintracht Dortmund</v>
      </c>
      <c r="BN26" s="163">
        <f>COUNT($BH$25,$BF$31,$BH$35,$BF$39)</f>
        <v>4</v>
      </c>
      <c r="BO26" s="163">
        <f>SUM($BH$25+$BF$31+$BH$35+$BF$39)</f>
        <v>6</v>
      </c>
      <c r="BP26" s="163">
        <f>SUM($AZ$25+$AW$31+$AZ$35+$AW$39)</f>
        <v>5</v>
      </c>
      <c r="BQ26" s="164" t="s">
        <v>12</v>
      </c>
      <c r="BR26" s="163">
        <f>SUM($AW$25+$AZ$31+$AW$35+$AZ$39)</f>
        <v>6</v>
      </c>
      <c r="BS26" s="163">
        <f>SUM(BP26-BR26)</f>
        <v>-1</v>
      </c>
      <c r="BT26" s="159"/>
      <c r="BU26" s="159" t="str">
        <f>IF((BV26+BW26)&gt;0,"Mannschaften gleich!",BM26)</f>
        <v>Eintracht Dortmund</v>
      </c>
      <c r="BV26" s="160">
        <f>IF(AND(BO26=BO27,BS26=BS27,BP26=BP27),1,0)</f>
        <v>0</v>
      </c>
      <c r="BW26" s="160">
        <f>IF(AND(BO25=BO26,BS25=BS26,BP25=BP26),1,0)</f>
        <v>0</v>
      </c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58"/>
    </row>
    <row r="27" spans="2:116" s="161" customFormat="1" ht="18" customHeight="1" thickBot="1">
      <c r="B27" s="493">
        <v>3</v>
      </c>
      <c r="C27" s="494"/>
      <c r="D27" s="495">
        <v>3</v>
      </c>
      <c r="E27" s="496"/>
      <c r="F27" s="496"/>
      <c r="G27" s="496"/>
      <c r="H27" s="496"/>
      <c r="I27" s="497"/>
      <c r="J27" s="498">
        <v>0.3986111111111111</v>
      </c>
      <c r="K27" s="498"/>
      <c r="L27" s="498"/>
      <c r="M27" s="498"/>
      <c r="N27" s="499"/>
      <c r="O27" s="500" t="str">
        <f>O18</f>
        <v>NEC Nijmwegen</v>
      </c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200" t="s">
        <v>11</v>
      </c>
      <c r="AF27" s="501" t="str">
        <f>O14</f>
        <v>1. FC Kaiserslautern</v>
      </c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2"/>
      <c r="AW27" s="503">
        <v>1</v>
      </c>
      <c r="AX27" s="504"/>
      <c r="AY27" s="200" t="s">
        <v>12</v>
      </c>
      <c r="AZ27" s="504">
        <v>2</v>
      </c>
      <c r="BA27" s="505"/>
      <c r="BB27" s="503" t="s">
        <v>149</v>
      </c>
      <c r="BC27" s="506"/>
      <c r="BD27" s="172"/>
      <c r="BE27" s="159"/>
      <c r="BF27" s="162">
        <f>IF(ISBLANK(AW27),"0",IF(AW27&gt;AZ27,3,IF(AW27=AZ27,1,0)))</f>
        <v>0</v>
      </c>
      <c r="BG27" s="162" t="s">
        <v>12</v>
      </c>
      <c r="BH27" s="162">
        <f>IF(ISBLANK(AZ27),"0",IF(AZ27&gt;AW27,3,IF(AZ27=AW27,1,0)))</f>
        <v>3</v>
      </c>
      <c r="BI27" s="159"/>
      <c r="BJ27" s="159"/>
      <c r="BK27" s="159"/>
      <c r="BL27" s="159"/>
      <c r="BM27" s="174" t="str">
        <f>$O$15</f>
        <v>Zenit St. Petersburg</v>
      </c>
      <c r="BN27" s="163">
        <f>COUNT($BH$23,$BF$29,$BF$35,$BH$41)</f>
        <v>4</v>
      </c>
      <c r="BO27" s="163">
        <f>SUM($BH$23+$BF$29+$BF$35+$BH$41)</f>
        <v>6</v>
      </c>
      <c r="BP27" s="163">
        <f>SUM($AZ$23+$AW$29+$AW$35+$AZ$41)</f>
        <v>3</v>
      </c>
      <c r="BQ27" s="164" t="s">
        <v>12</v>
      </c>
      <c r="BR27" s="163">
        <f>SUM($AW$23+$AZ$29+$AZ$35+$AW$41)</f>
        <v>4</v>
      </c>
      <c r="BS27" s="163">
        <f>SUM(BP27-BR27)</f>
        <v>-1</v>
      </c>
      <c r="BT27" s="159"/>
      <c r="BU27" s="159" t="str">
        <f>IF(BV27&gt;0,"Mannschaften gleich!",BM27)</f>
        <v>Zenit St. Petersburg</v>
      </c>
      <c r="BV27" s="160">
        <f>IF(AND(BO27=BO26,BS27=BS26,BP27=BP26),1,0)</f>
        <v>0</v>
      </c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58"/>
    </row>
    <row r="28" spans="2:116" s="161" customFormat="1" ht="18" customHeight="1" thickBot="1"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8"/>
      <c r="BD28" s="172"/>
      <c r="BE28" s="159"/>
      <c r="BF28" s="162"/>
      <c r="BG28" s="162"/>
      <c r="BH28" s="162"/>
      <c r="BI28" s="159"/>
      <c r="BJ28" s="159"/>
      <c r="BK28" s="159"/>
      <c r="BL28" s="159"/>
      <c r="BM28" s="172"/>
      <c r="BN28" s="172"/>
      <c r="BO28" s="172"/>
      <c r="BP28" s="172"/>
      <c r="BQ28" s="172"/>
      <c r="BR28" s="172"/>
      <c r="BS28" s="172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58"/>
    </row>
    <row r="29" spans="2:116" s="161" customFormat="1" ht="18" customHeight="1" thickBot="1">
      <c r="B29" s="493">
        <v>4</v>
      </c>
      <c r="C29" s="494"/>
      <c r="D29" s="495">
        <v>2</v>
      </c>
      <c r="E29" s="496"/>
      <c r="F29" s="496"/>
      <c r="G29" s="496"/>
      <c r="H29" s="496"/>
      <c r="I29" s="497"/>
      <c r="J29" s="498">
        <v>0.4277777777777778</v>
      </c>
      <c r="K29" s="498"/>
      <c r="L29" s="498"/>
      <c r="M29" s="498"/>
      <c r="N29" s="499"/>
      <c r="O29" s="500" t="str">
        <f>O15</f>
        <v>Zenit St. Petersburg</v>
      </c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200" t="s">
        <v>11</v>
      </c>
      <c r="AF29" s="501" t="str">
        <f>O16</f>
        <v>First Vienna Wien</v>
      </c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2"/>
      <c r="AW29" s="503">
        <v>1</v>
      </c>
      <c r="AX29" s="504"/>
      <c r="AY29" s="200" t="s">
        <v>12</v>
      </c>
      <c r="AZ29" s="504">
        <v>0</v>
      </c>
      <c r="BA29" s="505"/>
      <c r="BB29" s="503" t="s">
        <v>149</v>
      </c>
      <c r="BC29" s="506"/>
      <c r="BD29" s="172"/>
      <c r="BE29" s="159"/>
      <c r="BF29" s="162">
        <f>IF(ISBLANK(AW29),"0",IF(AW29&gt;AZ29,3,IF(AW29=AZ29,1,0)))</f>
        <v>3</v>
      </c>
      <c r="BG29" s="162" t="s">
        <v>12</v>
      </c>
      <c r="BH29" s="162">
        <f>IF(ISBLANK(AZ29),"0",IF(AZ29&gt;AW29,3,IF(AZ29=AW29,1,0)))</f>
        <v>0</v>
      </c>
      <c r="BI29" s="159"/>
      <c r="BJ29" s="159"/>
      <c r="BK29" s="159"/>
      <c r="BL29" s="159"/>
      <c r="BM29" s="172"/>
      <c r="BN29" s="172"/>
      <c r="BO29" s="172"/>
      <c r="BP29" s="172"/>
      <c r="BQ29" s="172"/>
      <c r="BR29" s="172"/>
      <c r="BS29" s="172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58"/>
    </row>
    <row r="30" spans="2:116" s="161" customFormat="1" ht="18" customHeight="1" thickBot="1">
      <c r="B30" s="476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8"/>
      <c r="BD30" s="172"/>
      <c r="BE30" s="159"/>
      <c r="BF30" s="162"/>
      <c r="BG30" s="162"/>
      <c r="BH30" s="162"/>
      <c r="BI30" s="159"/>
      <c r="BJ30" s="159"/>
      <c r="BK30" s="159"/>
      <c r="BL30" s="159"/>
      <c r="BM30" s="172"/>
      <c r="BN30" s="172"/>
      <c r="BO30" s="172"/>
      <c r="BP30" s="172"/>
      <c r="BQ30" s="172"/>
      <c r="BR30" s="172"/>
      <c r="BS30" s="172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58"/>
    </row>
    <row r="31" spans="2:116" s="161" customFormat="1" ht="18" customHeight="1" thickBot="1">
      <c r="B31" s="493">
        <v>5</v>
      </c>
      <c r="C31" s="494"/>
      <c r="D31" s="495">
        <v>1</v>
      </c>
      <c r="E31" s="496"/>
      <c r="F31" s="496"/>
      <c r="G31" s="496"/>
      <c r="H31" s="496"/>
      <c r="I31" s="497"/>
      <c r="J31" s="498">
        <v>0.4513888888888889</v>
      </c>
      <c r="K31" s="498"/>
      <c r="L31" s="498"/>
      <c r="M31" s="498"/>
      <c r="N31" s="499"/>
      <c r="O31" s="500" t="str">
        <f>O17</f>
        <v>Eintracht Dortmund</v>
      </c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200" t="s">
        <v>11</v>
      </c>
      <c r="AF31" s="501" t="str">
        <f>O18</f>
        <v>NEC Nijmwegen</v>
      </c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2"/>
      <c r="AW31" s="503">
        <v>3</v>
      </c>
      <c r="AX31" s="504"/>
      <c r="AY31" s="200" t="s">
        <v>12</v>
      </c>
      <c r="AZ31" s="504">
        <v>1</v>
      </c>
      <c r="BA31" s="505"/>
      <c r="BB31" s="503" t="s">
        <v>149</v>
      </c>
      <c r="BC31" s="506"/>
      <c r="BD31" s="172"/>
      <c r="BE31" s="159"/>
      <c r="BF31" s="162">
        <f>IF(ISBLANK(AW31),"0",IF(AW31&gt;AZ31,3,IF(AW31=AZ31,1,0)))</f>
        <v>3</v>
      </c>
      <c r="BG31" s="162" t="s">
        <v>12</v>
      </c>
      <c r="BH31" s="162">
        <f>IF(ISBLANK(AZ31),"0",IF(AZ31&gt;AW31,3,IF(AZ31=AW31,1,0)))</f>
        <v>0</v>
      </c>
      <c r="BI31" s="159"/>
      <c r="BJ31" s="159"/>
      <c r="BK31" s="159"/>
      <c r="BL31" s="159"/>
      <c r="BM31" s="172"/>
      <c r="BN31" s="172"/>
      <c r="BO31" s="172"/>
      <c r="BP31" s="172"/>
      <c r="BQ31" s="172"/>
      <c r="BR31" s="172"/>
      <c r="BS31" s="172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58"/>
    </row>
    <row r="32" spans="2:116" s="161" customFormat="1" ht="18" customHeight="1" thickBot="1"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8"/>
      <c r="BD32" s="172"/>
      <c r="BE32" s="159"/>
      <c r="BF32" s="162"/>
      <c r="BG32" s="162"/>
      <c r="BH32" s="162"/>
      <c r="BI32" s="159"/>
      <c r="BJ32" s="159"/>
      <c r="BK32" s="159"/>
      <c r="BL32" s="159"/>
      <c r="BM32" s="172"/>
      <c r="BN32" s="172"/>
      <c r="BO32" s="172"/>
      <c r="BP32" s="172"/>
      <c r="BQ32" s="172"/>
      <c r="BR32" s="172"/>
      <c r="BS32" s="172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58"/>
    </row>
    <row r="33" spans="2:116" s="161" customFormat="1" ht="18" customHeight="1" thickBot="1">
      <c r="B33" s="493">
        <v>6</v>
      </c>
      <c r="C33" s="494"/>
      <c r="D33" s="495">
        <v>3</v>
      </c>
      <c r="E33" s="496"/>
      <c r="F33" s="496"/>
      <c r="G33" s="496"/>
      <c r="H33" s="496"/>
      <c r="I33" s="497"/>
      <c r="J33" s="498">
        <v>0.46319444444444446</v>
      </c>
      <c r="K33" s="498"/>
      <c r="L33" s="498"/>
      <c r="M33" s="498"/>
      <c r="N33" s="499"/>
      <c r="O33" s="500" t="str">
        <f>O14</f>
        <v>1. FC Kaiserslautern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200" t="s">
        <v>11</v>
      </c>
      <c r="AF33" s="501" t="str">
        <f>O16</f>
        <v>First Vienna Wien</v>
      </c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2"/>
      <c r="AW33" s="503">
        <v>0</v>
      </c>
      <c r="AX33" s="504"/>
      <c r="AY33" s="200" t="s">
        <v>12</v>
      </c>
      <c r="AZ33" s="504">
        <v>0</v>
      </c>
      <c r="BA33" s="505"/>
      <c r="BB33" s="503" t="s">
        <v>149</v>
      </c>
      <c r="BC33" s="506"/>
      <c r="BD33" s="172"/>
      <c r="BE33" s="159"/>
      <c r="BF33" s="162">
        <f>IF(ISBLANK(AW33),"0",IF(AW33&gt;AZ33,3,IF(AW33=AZ33,1,0)))</f>
        <v>1</v>
      </c>
      <c r="BG33" s="162" t="s">
        <v>12</v>
      </c>
      <c r="BH33" s="162">
        <f>IF(ISBLANK(AZ33),"0",IF(AZ33&gt;AW33,3,IF(AZ33=AW33,1,0)))</f>
        <v>1</v>
      </c>
      <c r="BI33" s="159"/>
      <c r="BJ33" s="159"/>
      <c r="BK33" s="154"/>
      <c r="BL33" s="154"/>
      <c r="BM33" s="154"/>
      <c r="BN33" s="154"/>
      <c r="BO33" s="154"/>
      <c r="BP33" s="154"/>
      <c r="BQ33" s="154"/>
      <c r="BR33" s="154"/>
      <c r="BS33" s="154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58"/>
    </row>
    <row r="34" spans="2:116" s="161" customFormat="1" ht="18" customHeight="1" thickBot="1">
      <c r="B34" s="476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8"/>
      <c r="BD34" s="172"/>
      <c r="BE34" s="159"/>
      <c r="BF34" s="162"/>
      <c r="BG34" s="162"/>
      <c r="BH34" s="162"/>
      <c r="BI34" s="159"/>
      <c r="BJ34" s="159"/>
      <c r="BK34" s="154"/>
      <c r="BL34" s="154"/>
      <c r="BM34" s="154"/>
      <c r="BN34" s="154"/>
      <c r="BO34" s="154"/>
      <c r="BP34" s="154"/>
      <c r="BQ34" s="154"/>
      <c r="BR34" s="154"/>
      <c r="BS34" s="154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58"/>
    </row>
    <row r="35" spans="2:116" s="161" customFormat="1" ht="18" customHeight="1" thickBot="1">
      <c r="B35" s="493">
        <v>7</v>
      </c>
      <c r="C35" s="494"/>
      <c r="D35" s="495">
        <v>2</v>
      </c>
      <c r="E35" s="496"/>
      <c r="F35" s="496"/>
      <c r="G35" s="496"/>
      <c r="H35" s="496"/>
      <c r="I35" s="497"/>
      <c r="J35" s="498">
        <v>0.48680555555555555</v>
      </c>
      <c r="K35" s="498"/>
      <c r="L35" s="498"/>
      <c r="M35" s="498"/>
      <c r="N35" s="499"/>
      <c r="O35" s="500" t="str">
        <f>O15</f>
        <v>Zenit St. Petersburg</v>
      </c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200" t="s">
        <v>11</v>
      </c>
      <c r="AF35" s="501" t="str">
        <f>O17</f>
        <v>Eintracht Dortmund</v>
      </c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2"/>
      <c r="AW35" s="503">
        <v>0</v>
      </c>
      <c r="AX35" s="504"/>
      <c r="AY35" s="200" t="s">
        <v>12</v>
      </c>
      <c r="AZ35" s="504">
        <v>1</v>
      </c>
      <c r="BA35" s="505"/>
      <c r="BB35" s="503" t="s">
        <v>149</v>
      </c>
      <c r="BC35" s="506"/>
      <c r="BD35" s="201"/>
      <c r="BE35" s="159"/>
      <c r="BF35" s="162">
        <f>IF(ISBLANK(AW35),"0",IF(AW35&gt;AZ35,3,IF(AW35=AZ35,1,0)))</f>
        <v>0</v>
      </c>
      <c r="BG35" s="162" t="s">
        <v>12</v>
      </c>
      <c r="BH35" s="162">
        <f>IF(ISBLANK(AZ35),"0",IF(AZ35&gt;AW35,3,IF(AZ35=AW35,1,0)))</f>
        <v>3</v>
      </c>
      <c r="BI35" s="159"/>
      <c r="BJ35" s="159"/>
      <c r="BK35" s="165"/>
      <c r="BL35" s="165"/>
      <c r="BM35" s="172"/>
      <c r="BN35" s="172"/>
      <c r="BO35" s="172"/>
      <c r="BP35" s="172"/>
      <c r="BQ35" s="172"/>
      <c r="BR35" s="172"/>
      <c r="BS35" s="163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58"/>
    </row>
    <row r="36" spans="2:116" s="161" customFormat="1" ht="18" customHeight="1" thickBot="1">
      <c r="B36" s="476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8"/>
      <c r="BD36" s="201"/>
      <c r="BE36" s="159"/>
      <c r="BF36" s="162"/>
      <c r="BG36" s="162"/>
      <c r="BH36" s="162"/>
      <c r="BI36" s="159"/>
      <c r="BJ36" s="159"/>
      <c r="BK36" s="165"/>
      <c r="BL36" s="165"/>
      <c r="BM36" s="172"/>
      <c r="BN36" s="172"/>
      <c r="BO36" s="172"/>
      <c r="BP36" s="172"/>
      <c r="BQ36" s="172"/>
      <c r="BR36" s="172"/>
      <c r="BS36" s="163"/>
      <c r="BT36" s="159"/>
      <c r="BU36" s="159"/>
      <c r="BV36" s="160"/>
      <c r="BW36" s="160"/>
      <c r="BX36" s="160"/>
      <c r="BY36" s="160"/>
      <c r="BZ36" s="160"/>
      <c r="CA36" s="160"/>
      <c r="CB36" s="160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58"/>
    </row>
    <row r="37" spans="2:116" s="161" customFormat="1" ht="18" customHeight="1" thickBot="1">
      <c r="B37" s="493">
        <v>8</v>
      </c>
      <c r="C37" s="494"/>
      <c r="D37" s="495">
        <v>1</v>
      </c>
      <c r="E37" s="496"/>
      <c r="F37" s="496"/>
      <c r="G37" s="496"/>
      <c r="H37" s="496"/>
      <c r="I37" s="497"/>
      <c r="J37" s="498">
        <v>0.5104166666666666</v>
      </c>
      <c r="K37" s="498"/>
      <c r="L37" s="498"/>
      <c r="M37" s="498"/>
      <c r="N37" s="499"/>
      <c r="O37" s="500" t="str">
        <f>O16</f>
        <v>First Vienna Wien</v>
      </c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200" t="s">
        <v>11</v>
      </c>
      <c r="AF37" s="501" t="str">
        <f>O18</f>
        <v>NEC Nijmwegen</v>
      </c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2"/>
      <c r="AW37" s="503">
        <v>6</v>
      </c>
      <c r="AX37" s="504"/>
      <c r="AY37" s="200" t="s">
        <v>12</v>
      </c>
      <c r="AZ37" s="504">
        <v>0</v>
      </c>
      <c r="BA37" s="505"/>
      <c r="BB37" s="503" t="s">
        <v>149</v>
      </c>
      <c r="BC37" s="506"/>
      <c r="BD37" s="201"/>
      <c r="BE37" s="159"/>
      <c r="BF37" s="162">
        <f>IF(ISBLANK(AW37),"0",IF(AW37&gt;AZ37,3,IF(AW37=AZ37,1,0)))</f>
        <v>3</v>
      </c>
      <c r="BG37" s="162" t="s">
        <v>12</v>
      </c>
      <c r="BH37" s="162">
        <f>IF(ISBLANK(AZ37),"0",IF(AZ37&gt;AW37,3,IF(AZ37=AW37,1,0)))</f>
        <v>0</v>
      </c>
      <c r="BI37" s="159"/>
      <c r="BJ37" s="159"/>
      <c r="BK37" s="165"/>
      <c r="BL37" s="165"/>
      <c r="BM37" s="172"/>
      <c r="BN37" s="172"/>
      <c r="BO37" s="172"/>
      <c r="BP37" s="172"/>
      <c r="BQ37" s="172"/>
      <c r="BR37" s="172"/>
      <c r="BS37" s="163"/>
      <c r="BT37" s="159"/>
      <c r="BU37" s="159"/>
      <c r="BV37" s="160"/>
      <c r="BW37" s="160"/>
      <c r="BX37" s="160"/>
      <c r="BY37" s="160"/>
      <c r="BZ37" s="160"/>
      <c r="CA37" s="160"/>
      <c r="CB37" s="160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58"/>
    </row>
    <row r="38" spans="2:116" s="161" customFormat="1" ht="18" customHeight="1" thickBot="1">
      <c r="B38" s="476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8"/>
      <c r="BD38" s="201"/>
      <c r="BE38" s="159"/>
      <c r="BF38" s="162"/>
      <c r="BG38" s="162"/>
      <c r="BH38" s="162"/>
      <c r="BI38" s="159"/>
      <c r="BJ38" s="159"/>
      <c r="BK38" s="165"/>
      <c r="BL38" s="165"/>
      <c r="BM38" s="172"/>
      <c r="BN38" s="172"/>
      <c r="BO38" s="172"/>
      <c r="BP38" s="172"/>
      <c r="BQ38" s="172"/>
      <c r="BR38" s="172"/>
      <c r="BS38" s="163"/>
      <c r="BT38" s="159"/>
      <c r="BU38" s="159"/>
      <c r="BV38" s="160"/>
      <c r="BW38" s="160"/>
      <c r="BX38" s="160"/>
      <c r="BY38" s="160"/>
      <c r="BZ38" s="160"/>
      <c r="CA38" s="160"/>
      <c r="CB38" s="160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58"/>
    </row>
    <row r="39" spans="2:116" s="161" customFormat="1" ht="18" customHeight="1" thickBot="1">
      <c r="B39" s="493">
        <v>9</v>
      </c>
      <c r="C39" s="494"/>
      <c r="D39" s="495">
        <v>3</v>
      </c>
      <c r="E39" s="496"/>
      <c r="F39" s="496"/>
      <c r="G39" s="496"/>
      <c r="H39" s="496"/>
      <c r="I39" s="497"/>
      <c r="J39" s="498">
        <v>0.5222222222222223</v>
      </c>
      <c r="K39" s="498"/>
      <c r="L39" s="498"/>
      <c r="M39" s="498"/>
      <c r="N39" s="499"/>
      <c r="O39" s="500" t="str">
        <f>O17</f>
        <v>Eintracht Dortmund</v>
      </c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200" t="s">
        <v>11</v>
      </c>
      <c r="AF39" s="501" t="str">
        <f>O14</f>
        <v>1. FC Kaiserslautern</v>
      </c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2"/>
      <c r="AW39" s="503">
        <v>1</v>
      </c>
      <c r="AX39" s="504"/>
      <c r="AY39" s="200" t="s">
        <v>12</v>
      </c>
      <c r="AZ39" s="504">
        <v>3</v>
      </c>
      <c r="BA39" s="505"/>
      <c r="BB39" s="503" t="s">
        <v>149</v>
      </c>
      <c r="BC39" s="506"/>
      <c r="BD39" s="201"/>
      <c r="BE39" s="159"/>
      <c r="BF39" s="162">
        <f>IF(ISBLANK(AW39),"0",IF(AW39&gt;AZ39,3,IF(AW39=AZ39,1,0)))</f>
        <v>0</v>
      </c>
      <c r="BG39" s="162" t="s">
        <v>12</v>
      </c>
      <c r="BH39" s="162">
        <f>IF(ISBLANK(AZ39),"0",IF(AZ39&gt;AW39,3,IF(AZ39=AW39,1,0)))</f>
        <v>3</v>
      </c>
      <c r="BI39" s="159"/>
      <c r="BJ39" s="159"/>
      <c r="BK39" s="165"/>
      <c r="BL39" s="165"/>
      <c r="BM39" s="172"/>
      <c r="BN39" s="172"/>
      <c r="BO39" s="172"/>
      <c r="BP39" s="172"/>
      <c r="BQ39" s="172"/>
      <c r="BR39" s="172"/>
      <c r="BS39" s="163"/>
      <c r="BT39" s="159"/>
      <c r="BU39" s="159"/>
      <c r="BV39" s="160"/>
      <c r="BW39" s="160"/>
      <c r="BX39" s="160"/>
      <c r="BY39" s="160"/>
      <c r="BZ39" s="160"/>
      <c r="CA39" s="160"/>
      <c r="CB39" s="160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58"/>
    </row>
    <row r="40" spans="2:116" s="161" customFormat="1" ht="18" customHeight="1" thickBot="1">
      <c r="B40" s="476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8"/>
      <c r="BD40" s="201"/>
      <c r="BE40" s="159"/>
      <c r="BF40" s="162"/>
      <c r="BG40" s="162"/>
      <c r="BH40" s="162"/>
      <c r="BI40" s="159"/>
      <c r="BJ40" s="159"/>
      <c r="BK40" s="165"/>
      <c r="BL40" s="165"/>
      <c r="BM40" s="172"/>
      <c r="BN40" s="172"/>
      <c r="BO40" s="172"/>
      <c r="BP40" s="172"/>
      <c r="BQ40" s="172"/>
      <c r="BR40" s="172"/>
      <c r="BS40" s="163"/>
      <c r="BT40" s="159"/>
      <c r="BU40" s="159"/>
      <c r="BV40" s="160"/>
      <c r="BW40" s="160"/>
      <c r="BX40" s="160"/>
      <c r="BY40" s="160"/>
      <c r="BZ40" s="160"/>
      <c r="CA40" s="160"/>
      <c r="CB40" s="160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58"/>
    </row>
    <row r="41" spans="2:116" s="161" customFormat="1" ht="18" customHeight="1" thickBot="1">
      <c r="B41" s="493">
        <v>10</v>
      </c>
      <c r="C41" s="494"/>
      <c r="D41" s="495">
        <v>2</v>
      </c>
      <c r="E41" s="496"/>
      <c r="F41" s="496"/>
      <c r="G41" s="496"/>
      <c r="H41" s="496"/>
      <c r="I41" s="497"/>
      <c r="J41" s="498">
        <v>0.5458333333333333</v>
      </c>
      <c r="K41" s="498"/>
      <c r="L41" s="498"/>
      <c r="M41" s="498"/>
      <c r="N41" s="499"/>
      <c r="O41" s="500" t="str">
        <f>O18</f>
        <v>NEC Nijmwegen</v>
      </c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200" t="s">
        <v>11</v>
      </c>
      <c r="AF41" s="501" t="str">
        <f>O15</f>
        <v>Zenit St. Petersburg</v>
      </c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2"/>
      <c r="AW41" s="503">
        <v>1</v>
      </c>
      <c r="AX41" s="504"/>
      <c r="AY41" s="200" t="s">
        <v>12</v>
      </c>
      <c r="AZ41" s="504">
        <v>2</v>
      </c>
      <c r="BA41" s="505"/>
      <c r="BB41" s="503" t="s">
        <v>149</v>
      </c>
      <c r="BC41" s="506"/>
      <c r="BD41" s="201"/>
      <c r="BE41" s="159"/>
      <c r="BF41" s="162">
        <f>IF(ISBLANK(AW41),"0",IF(AW41&gt;AZ41,3,IF(AW41=AZ41,1,0)))</f>
        <v>0</v>
      </c>
      <c r="BG41" s="162" t="s">
        <v>12</v>
      </c>
      <c r="BH41" s="162">
        <f>IF(ISBLANK(AZ41),"0",IF(AZ41&gt;AW41,3,IF(AZ41=AW41,1,0)))</f>
        <v>3</v>
      </c>
      <c r="BI41" s="159"/>
      <c r="BJ41" s="159"/>
      <c r="BK41" s="165"/>
      <c r="BL41" s="165"/>
      <c r="BM41" s="172"/>
      <c r="BN41" s="172"/>
      <c r="BO41" s="172"/>
      <c r="BP41" s="172"/>
      <c r="BQ41" s="172"/>
      <c r="BR41" s="172"/>
      <c r="BS41" s="163"/>
      <c r="BT41" s="159"/>
      <c r="BU41" s="159"/>
      <c r="BV41" s="160"/>
      <c r="BW41" s="160"/>
      <c r="BX41" s="160"/>
      <c r="BY41" s="160"/>
      <c r="BZ41" s="160"/>
      <c r="CA41" s="160"/>
      <c r="CB41" s="160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58"/>
    </row>
    <row r="43" ht="12.75">
      <c r="B43" s="157" t="s">
        <v>23</v>
      </c>
    </row>
    <row r="44" ht="6" customHeight="1"/>
    <row r="45" spans="27:115" s="166" customFormat="1" ht="13.5" customHeight="1" thickBot="1">
      <c r="AA45" s="202"/>
      <c r="AB45" s="202"/>
      <c r="AC45" s="202"/>
      <c r="AD45" s="20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75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8"/>
      <c r="BW45" s="168"/>
      <c r="BX45" s="168"/>
      <c r="BY45" s="168"/>
      <c r="BZ45" s="168"/>
      <c r="CA45" s="168"/>
      <c r="CB45" s="168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6:115" s="169" customFormat="1" ht="16.5" thickBot="1">
      <c r="F46" s="511" t="s">
        <v>16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3"/>
      <c r="AH46" s="514" t="s">
        <v>17</v>
      </c>
      <c r="AI46" s="512"/>
      <c r="AJ46" s="512"/>
      <c r="AK46" s="514" t="s">
        <v>13</v>
      </c>
      <c r="AL46" s="512"/>
      <c r="AM46" s="512"/>
      <c r="AN46" s="514" t="s">
        <v>14</v>
      </c>
      <c r="AO46" s="512"/>
      <c r="AP46" s="512"/>
      <c r="AQ46" s="512"/>
      <c r="AR46" s="512"/>
      <c r="AS46" s="512"/>
      <c r="AT46" s="513"/>
      <c r="AU46" s="512" t="s">
        <v>15</v>
      </c>
      <c r="AV46" s="512"/>
      <c r="AW46" s="522"/>
      <c r="BD46" s="176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71"/>
      <c r="BX46" s="171"/>
      <c r="BY46" s="171"/>
      <c r="BZ46" s="171"/>
      <c r="CA46" s="171"/>
      <c r="CB46" s="171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</row>
    <row r="47" spans="6:115" s="169" customFormat="1" ht="19.5" customHeight="1">
      <c r="F47" s="523" t="s">
        <v>0</v>
      </c>
      <c r="G47" s="507"/>
      <c r="H47" s="524" t="str">
        <f>(IF(ISBLANK($AZ$23),"",BU23))</f>
        <v>1. FC Kaiserslautern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5"/>
      <c r="AH47" s="526">
        <f>(IF(ISBLANK($AZ$23),"",BN23))</f>
        <v>4</v>
      </c>
      <c r="AI47" s="507"/>
      <c r="AJ47" s="527"/>
      <c r="AK47" s="507">
        <f>(IF(ISBLANK($AZ$23),"",BO23))</f>
        <v>10</v>
      </c>
      <c r="AL47" s="507"/>
      <c r="AM47" s="507"/>
      <c r="AN47" s="526">
        <f>(IF(ISBLANK($AZ$23),"",BP23))</f>
        <v>7</v>
      </c>
      <c r="AO47" s="507"/>
      <c r="AP47" s="507"/>
      <c r="AQ47" s="205" t="s">
        <v>12</v>
      </c>
      <c r="AR47" s="507">
        <f>(IF(ISBLANK($AZ$23),"",BR23))</f>
        <v>2</v>
      </c>
      <c r="AS47" s="507"/>
      <c r="AT47" s="507"/>
      <c r="AU47" s="508">
        <f>(IF(ISBLANK($AZ$23),"",BS23))</f>
        <v>5</v>
      </c>
      <c r="AV47" s="509"/>
      <c r="AW47" s="510"/>
      <c r="BD47" s="176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171"/>
      <c r="BX47" s="171"/>
      <c r="BY47" s="171"/>
      <c r="BZ47" s="171"/>
      <c r="CA47" s="171"/>
      <c r="CB47" s="171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</row>
    <row r="48" spans="6:115" s="169" customFormat="1" ht="19.5" customHeight="1" thickBot="1">
      <c r="F48" s="515" t="s">
        <v>1</v>
      </c>
      <c r="G48" s="516"/>
      <c r="H48" s="517" t="str">
        <f>(IF(ISBLANK($AZ$23),"",BU24))</f>
        <v>NEC Nijmwegen</v>
      </c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8"/>
      <c r="AH48" s="519">
        <f>(IF(ISBLANK($AZ$23),"",BN24))</f>
        <v>4</v>
      </c>
      <c r="AI48" s="520"/>
      <c r="AJ48" s="521"/>
      <c r="AK48" s="520">
        <f>(IF(ISBLANK($AZ$23),"",BO24))</f>
        <v>0</v>
      </c>
      <c r="AL48" s="520"/>
      <c r="AM48" s="520"/>
      <c r="AN48" s="519">
        <f>(IF(ISBLANK($AZ$23),"",BP24))</f>
        <v>3</v>
      </c>
      <c r="AO48" s="520"/>
      <c r="AP48" s="520"/>
      <c r="AQ48" s="206" t="s">
        <v>12</v>
      </c>
      <c r="AR48" s="520">
        <f>(IF(ISBLANK($AZ$23),"",BR24))</f>
        <v>13</v>
      </c>
      <c r="AS48" s="520"/>
      <c r="AT48" s="520"/>
      <c r="AU48" s="528">
        <f>(IF(ISBLANK($AZ$23),"",BS24))</f>
        <v>-10</v>
      </c>
      <c r="AV48" s="529"/>
      <c r="AW48" s="530"/>
      <c r="BD48" s="176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1"/>
      <c r="BW48" s="171"/>
      <c r="BX48" s="171"/>
      <c r="BY48" s="171"/>
      <c r="BZ48" s="171"/>
      <c r="CA48" s="171"/>
      <c r="CB48" s="171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</row>
    <row r="49" spans="6:115" s="169" customFormat="1" ht="19.5" customHeight="1">
      <c r="F49" s="523" t="s">
        <v>2</v>
      </c>
      <c r="G49" s="507"/>
      <c r="H49" s="524" t="str">
        <f>(IF(ISBLANK($AZ$23),"",BU25))</f>
        <v>First Vienna Wien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5"/>
      <c r="AH49" s="526">
        <f>(IF(ISBLANK($AZ$23),"",BN25))</f>
        <v>4</v>
      </c>
      <c r="AI49" s="507"/>
      <c r="AJ49" s="527"/>
      <c r="AK49" s="507">
        <f>(IF(ISBLANK($AZ$23),"",BO25))</f>
        <v>7</v>
      </c>
      <c r="AL49" s="507"/>
      <c r="AM49" s="507"/>
      <c r="AN49" s="526">
        <f>(IF(ISBLANK($AZ$23),"",BP25))</f>
        <v>8</v>
      </c>
      <c r="AO49" s="507"/>
      <c r="AP49" s="507"/>
      <c r="AQ49" s="205" t="s">
        <v>12</v>
      </c>
      <c r="AR49" s="507">
        <f>(IF(ISBLANK($AZ$23),"",BR25))</f>
        <v>1</v>
      </c>
      <c r="AS49" s="507"/>
      <c r="AT49" s="507"/>
      <c r="AU49" s="508">
        <f>(IF(ISBLANK($AZ$23),"",BS25))</f>
        <v>7</v>
      </c>
      <c r="AV49" s="509"/>
      <c r="AW49" s="510"/>
      <c r="BD49" s="176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1"/>
      <c r="BW49" s="171"/>
      <c r="BX49" s="171"/>
      <c r="BY49" s="171"/>
      <c r="BZ49" s="171"/>
      <c r="CA49" s="171"/>
      <c r="CB49" s="171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</row>
    <row r="50" spans="6:115" s="169" customFormat="1" ht="19.5" customHeight="1">
      <c r="F50" s="531" t="s">
        <v>3</v>
      </c>
      <c r="G50" s="532"/>
      <c r="H50" s="533" t="str">
        <f>(IF(ISBLANK($AZ$23),"",BU26))</f>
        <v>Eintracht Dortmund</v>
      </c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4"/>
      <c r="AH50" s="535">
        <f>(IF(ISBLANK($AZ$23),"",BN26))</f>
        <v>4</v>
      </c>
      <c r="AI50" s="532"/>
      <c r="AJ50" s="536"/>
      <c r="AK50" s="532">
        <f>(IF(ISBLANK($AZ$23),"",BO26))</f>
        <v>6</v>
      </c>
      <c r="AL50" s="532"/>
      <c r="AM50" s="532"/>
      <c r="AN50" s="535">
        <f>(IF(ISBLANK($AZ$23),"",BP26))</f>
        <v>5</v>
      </c>
      <c r="AO50" s="532"/>
      <c r="AP50" s="532"/>
      <c r="AQ50" s="207" t="s">
        <v>12</v>
      </c>
      <c r="AR50" s="532">
        <f>(IF(ISBLANK($AZ$23),"",BR26))</f>
        <v>6</v>
      </c>
      <c r="AS50" s="532"/>
      <c r="AT50" s="532"/>
      <c r="AU50" s="537">
        <f>(IF(ISBLANK($AZ$23),"",BS26))</f>
        <v>-1</v>
      </c>
      <c r="AV50" s="538"/>
      <c r="AW50" s="539"/>
      <c r="BD50" s="176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1"/>
      <c r="BW50" s="171"/>
      <c r="BX50" s="171"/>
      <c r="BY50" s="171"/>
      <c r="BZ50" s="171"/>
      <c r="CA50" s="171"/>
      <c r="CB50" s="171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</row>
    <row r="51" spans="6:115" s="169" customFormat="1" ht="19.5" customHeight="1" thickBot="1">
      <c r="F51" s="543" t="s">
        <v>4</v>
      </c>
      <c r="G51" s="544"/>
      <c r="H51" s="549" t="str">
        <f>(IF(ISBLANK($AZ$23),"",BU27))</f>
        <v>Zenit St. Petersburg</v>
      </c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50"/>
      <c r="AH51" s="547">
        <f>(IF(ISBLANK($AZ$23),"",BN27))</f>
        <v>4</v>
      </c>
      <c r="AI51" s="544"/>
      <c r="AJ51" s="548"/>
      <c r="AK51" s="544">
        <f>(IF(ISBLANK($AZ$23),"",BO27))</f>
        <v>6</v>
      </c>
      <c r="AL51" s="544"/>
      <c r="AM51" s="544"/>
      <c r="AN51" s="547">
        <f>(IF(ISBLANK($AZ$23),"",BP27))</f>
        <v>3</v>
      </c>
      <c r="AO51" s="544"/>
      <c r="AP51" s="544"/>
      <c r="AQ51" s="208" t="s">
        <v>12</v>
      </c>
      <c r="AR51" s="544">
        <f>(IF(ISBLANK($AZ$23),"",BR27))</f>
        <v>4</v>
      </c>
      <c r="AS51" s="544"/>
      <c r="AT51" s="544"/>
      <c r="AU51" s="540">
        <f>(IF(ISBLANK($AZ$23),"",BS27))</f>
        <v>-1</v>
      </c>
      <c r="AV51" s="541"/>
      <c r="AW51" s="542"/>
      <c r="BD51" s="176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1"/>
      <c r="BW51" s="171"/>
      <c r="BX51" s="171"/>
      <c r="BY51" s="171"/>
      <c r="BZ51" s="171"/>
      <c r="CA51" s="171"/>
      <c r="CB51" s="171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</row>
  </sheetData>
  <sheetProtection/>
  <mergeCells count="148">
    <mergeCell ref="H49:AG49"/>
    <mergeCell ref="AU51:AW51"/>
    <mergeCell ref="F51:G51"/>
    <mergeCell ref="H51:AG51"/>
    <mergeCell ref="AH51:AJ51"/>
    <mergeCell ref="AK51:AM51"/>
    <mergeCell ref="AN51:AP51"/>
    <mergeCell ref="AR51:AT51"/>
    <mergeCell ref="AU48:AW48"/>
    <mergeCell ref="AU49:AW49"/>
    <mergeCell ref="F50:G50"/>
    <mergeCell ref="H50:AG50"/>
    <mergeCell ref="AH50:AJ50"/>
    <mergeCell ref="AK50:AM50"/>
    <mergeCell ref="AN50:AP50"/>
    <mergeCell ref="AR50:AT50"/>
    <mergeCell ref="AU50:AW50"/>
    <mergeCell ref="F49:G49"/>
    <mergeCell ref="AN48:AP48"/>
    <mergeCell ref="AR48:AT48"/>
    <mergeCell ref="AH49:AJ49"/>
    <mergeCell ref="AK49:AM49"/>
    <mergeCell ref="AN49:AP49"/>
    <mergeCell ref="AR49:AT49"/>
    <mergeCell ref="F48:G48"/>
    <mergeCell ref="H48:AG48"/>
    <mergeCell ref="AH48:AJ48"/>
    <mergeCell ref="AK48:AM48"/>
    <mergeCell ref="AU46:AW46"/>
    <mergeCell ref="F47:G47"/>
    <mergeCell ref="H47:AG47"/>
    <mergeCell ref="AH47:AJ47"/>
    <mergeCell ref="AK47:AM47"/>
    <mergeCell ref="AN47:AP47"/>
    <mergeCell ref="AR47:AT47"/>
    <mergeCell ref="AU47:AW47"/>
    <mergeCell ref="F46:AG46"/>
    <mergeCell ref="AH46:AJ46"/>
    <mergeCell ref="AK46:AM46"/>
    <mergeCell ref="AN46:AT46"/>
    <mergeCell ref="B40:BC40"/>
    <mergeCell ref="B41:C41"/>
    <mergeCell ref="D41:I41"/>
    <mergeCell ref="J41:N41"/>
    <mergeCell ref="O41:AD41"/>
    <mergeCell ref="AF41:AV41"/>
    <mergeCell ref="AW41:AX41"/>
    <mergeCell ref="AZ41:BA41"/>
    <mergeCell ref="BB41:BC41"/>
    <mergeCell ref="B38:BC38"/>
    <mergeCell ref="B39:C39"/>
    <mergeCell ref="D39:I39"/>
    <mergeCell ref="J39:N39"/>
    <mergeCell ref="O39:AD39"/>
    <mergeCell ref="AF39:AV39"/>
    <mergeCell ref="AW39:AX39"/>
    <mergeCell ref="AZ39:BA39"/>
    <mergeCell ref="BB39:BC39"/>
    <mergeCell ref="B36:BC36"/>
    <mergeCell ref="B37:C37"/>
    <mergeCell ref="D37:I37"/>
    <mergeCell ref="J37:N37"/>
    <mergeCell ref="O37:AD37"/>
    <mergeCell ref="AF37:AV37"/>
    <mergeCell ref="AW37:AX37"/>
    <mergeCell ref="AZ37:BA37"/>
    <mergeCell ref="BB37:BC37"/>
    <mergeCell ref="B34:BC34"/>
    <mergeCell ref="B35:C35"/>
    <mergeCell ref="D35:I35"/>
    <mergeCell ref="J35:N35"/>
    <mergeCell ref="O35:AD35"/>
    <mergeCell ref="AF35:AV35"/>
    <mergeCell ref="AW35:AX35"/>
    <mergeCell ref="AZ35:BA35"/>
    <mergeCell ref="BB35:BC35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26:BC26"/>
    <mergeCell ref="B27:C27"/>
    <mergeCell ref="D27:I27"/>
    <mergeCell ref="J27:N27"/>
    <mergeCell ref="O27:AD27"/>
    <mergeCell ref="AF27:AV27"/>
    <mergeCell ref="AW27:AX27"/>
    <mergeCell ref="AZ27:BA27"/>
    <mergeCell ref="BB27:BC27"/>
    <mergeCell ref="B24:BC24"/>
    <mergeCell ref="B25:C25"/>
    <mergeCell ref="D25:I25"/>
    <mergeCell ref="J25:N25"/>
    <mergeCell ref="O25:AD25"/>
    <mergeCell ref="AF25:AV25"/>
    <mergeCell ref="AW25:AX25"/>
    <mergeCell ref="AZ25:BA25"/>
    <mergeCell ref="BB25:BC25"/>
    <mergeCell ref="AW22:BA22"/>
    <mergeCell ref="BB22:BC22"/>
    <mergeCell ref="B23:C23"/>
    <mergeCell ref="D23:I23"/>
    <mergeCell ref="J23:N23"/>
    <mergeCell ref="O23:AD23"/>
    <mergeCell ref="AF23:AV23"/>
    <mergeCell ref="AW23:AX23"/>
    <mergeCell ref="AZ23:BA23"/>
    <mergeCell ref="BB23:BC23"/>
    <mergeCell ref="B22:C22"/>
    <mergeCell ref="D22:I22"/>
    <mergeCell ref="J22:N22"/>
    <mergeCell ref="O22:AV22"/>
    <mergeCell ref="M17:N17"/>
    <mergeCell ref="O17:AS17"/>
    <mergeCell ref="M18:N18"/>
    <mergeCell ref="O18:AS18"/>
    <mergeCell ref="M15:N15"/>
    <mergeCell ref="O15:AS15"/>
    <mergeCell ref="M16:N16"/>
    <mergeCell ref="O16:AS16"/>
    <mergeCell ref="B2:BC4"/>
    <mergeCell ref="B5:BC5"/>
    <mergeCell ref="M13:AS13"/>
    <mergeCell ref="M14:N14"/>
    <mergeCell ref="O14:AS14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9"/>
  <dimension ref="A1:EQ44"/>
  <sheetViews>
    <sheetView showGridLines="0" zoomScale="150" zoomScaleNormal="150" zoomScalePageLayoutView="0" workbookViewId="0" topLeftCell="A8">
      <selection activeCell="AW42" sqref="AW42:AX43"/>
    </sheetView>
  </sheetViews>
  <sheetFormatPr defaultColWidth="1.7109375" defaultRowHeight="12.75"/>
  <cols>
    <col min="1" max="55" width="1.7109375" style="0" customWidth="1"/>
    <col min="56" max="56" width="1.7109375" style="210" customWidth="1"/>
    <col min="57" max="57" width="1.7109375" style="215" customWidth="1"/>
    <col min="58" max="58" width="2.8515625" style="215" hidden="1" customWidth="1"/>
    <col min="59" max="59" width="2.140625" style="215" hidden="1" customWidth="1"/>
    <col min="60" max="60" width="2.8515625" style="215" hidden="1" customWidth="1"/>
    <col min="61" max="72" width="1.7109375" style="215" hidden="1" customWidth="1"/>
    <col min="73" max="73" width="2.28125" style="94" bestFit="1" customWidth="1"/>
    <col min="74" max="74" width="1.7109375" style="94" customWidth="1"/>
    <col min="75" max="75" width="2.28125" style="94" bestFit="1" customWidth="1"/>
    <col min="76" max="78" width="1.7109375" style="94" customWidth="1"/>
    <col min="79" max="79" width="12.421875" style="217" customWidth="1"/>
    <col min="80" max="80" width="8.00390625" style="3" bestFit="1" customWidth="1"/>
    <col min="81" max="81" width="4.140625" style="108" bestFit="1" customWidth="1"/>
    <col min="82" max="82" width="1.7109375" style="108" bestFit="1" customWidth="1"/>
    <col min="83" max="83" width="4.140625" style="35" bestFit="1" customWidth="1"/>
    <col min="84" max="85" width="6.28125" style="35" customWidth="1"/>
    <col min="86" max="86" width="12.421875" style="3" customWidth="1"/>
    <col min="87" max="87" width="8.00390625" style="3" bestFit="1" customWidth="1"/>
    <col min="88" max="88" width="4.140625" style="35" bestFit="1" customWidth="1"/>
    <col min="89" max="89" width="1.7109375" style="35" bestFit="1" customWidth="1"/>
    <col min="90" max="90" width="4.140625" style="35" bestFit="1" customWidth="1"/>
    <col min="91" max="91" width="6.28125" style="35" customWidth="1"/>
    <col min="92" max="96" width="1.7109375" style="35" customWidth="1"/>
    <col min="97" max="147" width="1.7109375" style="36" customWidth="1"/>
    <col min="148" max="16384" width="1.7109375" style="210" customWidth="1"/>
  </cols>
  <sheetData>
    <row r="1" spans="1:136" s="45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5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109"/>
      <c r="BV1" s="92"/>
      <c r="BW1" s="92"/>
      <c r="BX1" s="92"/>
      <c r="BY1" s="92"/>
      <c r="BZ1" s="92"/>
      <c r="CA1" s="48"/>
      <c r="CB1" s="48"/>
      <c r="CC1" s="107"/>
      <c r="CD1" s="107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</row>
    <row r="2" spans="1:115" s="50" customFormat="1" ht="11.25" customHeight="1">
      <c r="A2" s="1"/>
      <c r="B2" s="573" t="s">
        <v>101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66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73"/>
      <c r="BV2" s="63"/>
      <c r="BW2" s="63"/>
      <c r="BX2" s="63"/>
      <c r="BY2" s="63"/>
      <c r="BZ2" s="63"/>
      <c r="CA2" s="52"/>
      <c r="CB2" s="52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</row>
    <row r="3" spans="1:115" s="54" customFormat="1" ht="11.25" customHeight="1">
      <c r="A3" s="1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67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74"/>
      <c r="BV3" s="64"/>
      <c r="BW3" s="64"/>
      <c r="BX3" s="64"/>
      <c r="BY3" s="64"/>
      <c r="BZ3" s="64"/>
      <c r="CA3" s="56"/>
      <c r="CB3" s="56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</row>
    <row r="4" spans="2:115" s="54" customFormat="1" ht="11.25" customHeight="1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67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74"/>
      <c r="BV4" s="64"/>
      <c r="BW4" s="64"/>
      <c r="BX4" s="64"/>
      <c r="BY4" s="64"/>
      <c r="BZ4" s="64"/>
      <c r="CA4" s="56"/>
      <c r="CB4" s="56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</row>
    <row r="5" spans="2:115" s="54" customFormat="1" ht="15">
      <c r="B5" s="283" t="s">
        <v>102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67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74"/>
      <c r="BV5" s="64"/>
      <c r="BW5" s="64"/>
      <c r="BX5" s="64"/>
      <c r="BY5" s="64"/>
      <c r="BZ5" s="64"/>
      <c r="CA5" s="56"/>
      <c r="CB5" s="56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</row>
    <row r="6" spans="56:96" ht="11.25" customHeight="1"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93"/>
      <c r="BV6" s="93"/>
      <c r="BW6" s="93"/>
      <c r="BX6" s="93"/>
      <c r="BY6" s="93"/>
      <c r="BZ6" s="93"/>
      <c r="CA6" s="36"/>
      <c r="CB6" s="36"/>
      <c r="CC6" s="93"/>
      <c r="CD6" s="93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</row>
    <row r="7" spans="56:96" ht="11.25" customHeight="1"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93"/>
      <c r="BV7" s="93"/>
      <c r="BW7" s="93"/>
      <c r="BX7" s="93"/>
      <c r="BY7" s="93"/>
      <c r="BZ7" s="93"/>
      <c r="CA7" s="36"/>
      <c r="CB7" s="36"/>
      <c r="CC7" s="93"/>
      <c r="CD7" s="93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</row>
    <row r="8" spans="56:96" ht="11.25" customHeight="1"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93"/>
      <c r="BV8" s="93"/>
      <c r="BW8" s="93"/>
      <c r="BX8" s="93"/>
      <c r="BY8" s="93"/>
      <c r="BZ8" s="93"/>
      <c r="CA8" s="36"/>
      <c r="CB8" s="36"/>
      <c r="CC8" s="93"/>
      <c r="CD8" s="93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</row>
    <row r="9" spans="56:96" ht="4.5" customHeight="1"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93"/>
      <c r="BV9" s="93"/>
      <c r="BW9" s="93"/>
      <c r="BX9" s="93"/>
      <c r="BY9" s="93"/>
      <c r="BZ9" s="93"/>
      <c r="CA9" s="36"/>
      <c r="CB9" s="36"/>
      <c r="CC9" s="93"/>
      <c r="CD9" s="93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</row>
    <row r="10" spans="56:96" ht="12.75"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93"/>
      <c r="BV10" s="93"/>
      <c r="BW10" s="93"/>
      <c r="BX10" s="93"/>
      <c r="BY10" s="93"/>
      <c r="BZ10" s="93"/>
      <c r="CA10" s="36"/>
      <c r="CB10" s="36"/>
      <c r="CC10" s="93"/>
      <c r="CD10" s="93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</row>
    <row r="11" spans="56:116" ht="9" customHeight="1">
      <c r="BD11" s="36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V11" s="95"/>
      <c r="BW11" s="95"/>
      <c r="BX11" s="95"/>
      <c r="BY11" s="95"/>
      <c r="BZ11" s="95"/>
      <c r="CA11" s="4"/>
      <c r="CB11" s="4"/>
      <c r="CC11" s="93"/>
      <c r="CD11" s="93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210"/>
    </row>
    <row r="12" spans="2:147" s="14" customFormat="1" ht="20.25" customHeight="1" thickBot="1">
      <c r="B12" s="14" t="s">
        <v>103</v>
      </c>
      <c r="G12" s="211"/>
      <c r="H12" s="212"/>
      <c r="I12" s="212"/>
      <c r="J12" s="212"/>
      <c r="K12" s="212"/>
      <c r="L12" s="212"/>
      <c r="M12" s="210"/>
      <c r="T12" s="211"/>
      <c r="U12" s="69"/>
      <c r="V12" s="69"/>
      <c r="W12" s="69"/>
      <c r="X12" s="213"/>
      <c r="Y12" s="213"/>
      <c r="Z12" s="213"/>
      <c r="AA12" s="213"/>
      <c r="AB12" s="213"/>
      <c r="AC12" s="210"/>
      <c r="AK12" s="211"/>
      <c r="AL12" s="213"/>
      <c r="AM12" s="213"/>
      <c r="AN12" s="213"/>
      <c r="AO12" s="213"/>
      <c r="AP12" s="213"/>
      <c r="AQ12" s="210"/>
      <c r="BE12" s="214"/>
      <c r="BF12" s="214"/>
      <c r="BG12" s="214"/>
      <c r="BH12" s="214"/>
      <c r="BI12" s="214"/>
      <c r="BJ12" s="214"/>
      <c r="BK12" s="214"/>
      <c r="BL12" s="21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143"/>
      <c r="CB12" s="55"/>
      <c r="CC12" s="71"/>
      <c r="CD12" s="71"/>
      <c r="CE12" s="68"/>
      <c r="CF12" s="68"/>
      <c r="CG12" s="68"/>
      <c r="CH12" s="55"/>
      <c r="CI12" s="55"/>
      <c r="CJ12" s="68"/>
      <c r="CK12" s="68"/>
      <c r="CL12" s="68"/>
      <c r="CM12" s="68"/>
      <c r="CN12" s="68"/>
      <c r="CO12" s="68"/>
      <c r="CP12" s="68"/>
      <c r="CQ12" s="68"/>
      <c r="CR12" s="68"/>
      <c r="CS12" s="67"/>
      <c r="CT12" s="67"/>
      <c r="CU12" s="67"/>
      <c r="CV12" s="67"/>
      <c r="CW12" s="67"/>
      <c r="CX12" s="6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</row>
    <row r="13" spans="2:102" ht="19.5" customHeight="1" thickBot="1">
      <c r="B13" s="574" t="s">
        <v>5</v>
      </c>
      <c r="C13" s="575"/>
      <c r="D13" s="576" t="s">
        <v>6</v>
      </c>
      <c r="E13" s="577"/>
      <c r="F13" s="577"/>
      <c r="G13" s="577"/>
      <c r="H13" s="577"/>
      <c r="I13" s="578"/>
      <c r="J13" s="551" t="s">
        <v>7</v>
      </c>
      <c r="K13" s="552"/>
      <c r="L13" s="552"/>
      <c r="M13" s="552"/>
      <c r="N13" s="553"/>
      <c r="O13" s="551" t="s">
        <v>104</v>
      </c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3"/>
      <c r="AW13" s="551" t="s">
        <v>9</v>
      </c>
      <c r="AX13" s="552"/>
      <c r="AY13" s="552"/>
      <c r="AZ13" s="552"/>
      <c r="BA13" s="553"/>
      <c r="BB13" s="551"/>
      <c r="BC13" s="554"/>
      <c r="BM13" s="216"/>
      <c r="BN13" s="216"/>
      <c r="BO13" s="216"/>
      <c r="BP13" s="216"/>
      <c r="BQ13" s="216"/>
      <c r="BR13" s="216"/>
      <c r="BS13" s="216"/>
      <c r="BT13" s="216"/>
      <c r="BU13" s="109"/>
      <c r="BV13" s="109"/>
      <c r="BW13" s="109"/>
      <c r="BX13" s="109"/>
      <c r="BY13" s="109"/>
      <c r="BZ13" s="109"/>
      <c r="CB13" s="47"/>
      <c r="CC13" s="106"/>
      <c r="CD13" s="106"/>
      <c r="CE13" s="70"/>
      <c r="CF13" s="70"/>
      <c r="CG13" s="70"/>
      <c r="CH13" s="47"/>
      <c r="CI13" s="47"/>
      <c r="CJ13" s="70"/>
      <c r="CK13" s="70"/>
      <c r="CL13" s="70"/>
      <c r="CM13" s="70"/>
      <c r="CN13" s="70"/>
      <c r="CO13" s="70"/>
      <c r="CP13" s="70"/>
      <c r="CQ13" s="70"/>
      <c r="CR13" s="70"/>
      <c r="CS13" s="65"/>
      <c r="CT13" s="65"/>
      <c r="CU13" s="65"/>
      <c r="CV13" s="65"/>
      <c r="CW13" s="65"/>
      <c r="CX13" s="65"/>
    </row>
    <row r="14" spans="2:102" ht="18" customHeight="1">
      <c r="B14" s="555">
        <v>1</v>
      </c>
      <c r="C14" s="556"/>
      <c r="D14" s="559">
        <v>1</v>
      </c>
      <c r="E14" s="560"/>
      <c r="F14" s="560"/>
      <c r="G14" s="560"/>
      <c r="H14" s="560"/>
      <c r="I14" s="561"/>
      <c r="J14" s="565">
        <v>0.5659722222222222</v>
      </c>
      <c r="K14" s="566"/>
      <c r="L14" s="566"/>
      <c r="M14" s="566"/>
      <c r="N14" s="567"/>
      <c r="O14" s="571" t="s">
        <v>194</v>
      </c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41" t="s">
        <v>11</v>
      </c>
      <c r="AF14" s="572" t="s">
        <v>195</v>
      </c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9"/>
      <c r="AW14" s="580">
        <v>4</v>
      </c>
      <c r="AX14" s="581"/>
      <c r="AY14" s="581" t="s">
        <v>12</v>
      </c>
      <c r="AZ14" s="581">
        <v>5</v>
      </c>
      <c r="BA14" s="584"/>
      <c r="BB14" s="627"/>
      <c r="BC14" s="561"/>
      <c r="BM14" s="216"/>
      <c r="BN14" s="216"/>
      <c r="BO14" s="216"/>
      <c r="BP14" s="216"/>
      <c r="BQ14" s="216"/>
      <c r="BR14" s="216"/>
      <c r="BS14" s="216"/>
      <c r="BT14" s="216"/>
      <c r="BU14" s="109"/>
      <c r="BV14" s="109"/>
      <c r="BW14" s="109"/>
      <c r="BX14" s="109"/>
      <c r="BY14" s="109"/>
      <c r="BZ14" s="109"/>
      <c r="CA14" s="126" t="str">
        <f>IF(ISBLANK($AZ$14)," ",IF($AW$14&lt;$AZ$14,$AF$14,IF($AZ$14&lt;$AW$14,$O$14)))</f>
        <v>Tampa Brasov</v>
      </c>
      <c r="CB14" s="126" t="str">
        <f>IF(ISBLANK($AZ$14)," ",IF($AW$14&gt;$AZ$14,$AF$14,IF($AZ$14&gt;$AW$14,$O$14)))</f>
        <v> Fortuna Düsseldorf</v>
      </c>
      <c r="CC14" s="128"/>
      <c r="CD14" s="128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70"/>
      <c r="CR14" s="70"/>
      <c r="CS14" s="65"/>
      <c r="CT14" s="65"/>
      <c r="CU14" s="65"/>
      <c r="CV14" s="65"/>
      <c r="CW14" s="65"/>
      <c r="CX14" s="65"/>
    </row>
    <row r="15" spans="2:102" ht="12" customHeight="1" thickBot="1">
      <c r="B15" s="557"/>
      <c r="C15" s="558"/>
      <c r="D15" s="562"/>
      <c r="E15" s="563"/>
      <c r="F15" s="563"/>
      <c r="G15" s="563"/>
      <c r="H15" s="563"/>
      <c r="I15" s="564"/>
      <c r="J15" s="568"/>
      <c r="K15" s="569"/>
      <c r="L15" s="569"/>
      <c r="M15" s="569"/>
      <c r="N15" s="570"/>
      <c r="O15" s="586" t="s">
        <v>152</v>
      </c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129"/>
      <c r="AF15" s="587" t="s">
        <v>159</v>
      </c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8"/>
      <c r="AW15" s="582"/>
      <c r="AX15" s="583"/>
      <c r="AY15" s="583"/>
      <c r="AZ15" s="583"/>
      <c r="BA15" s="585"/>
      <c r="BB15" s="563"/>
      <c r="BC15" s="564"/>
      <c r="BM15" s="216"/>
      <c r="BN15" s="216"/>
      <c r="BO15" s="216"/>
      <c r="BP15" s="216"/>
      <c r="BQ15" s="216"/>
      <c r="BR15" s="216"/>
      <c r="BS15" s="216"/>
      <c r="BT15" s="216"/>
      <c r="BU15" s="109"/>
      <c r="BV15" s="109"/>
      <c r="BW15" s="109"/>
      <c r="BX15" s="109"/>
      <c r="BY15" s="109"/>
      <c r="BZ15" s="109"/>
      <c r="CA15" s="126"/>
      <c r="CB15" s="126"/>
      <c r="CC15" s="106"/>
      <c r="CD15" s="106"/>
      <c r="CE15" s="70"/>
      <c r="CF15" s="70"/>
      <c r="CG15" s="70"/>
      <c r="CH15" s="47"/>
      <c r="CI15" s="47"/>
      <c r="CJ15" s="70"/>
      <c r="CK15" s="70"/>
      <c r="CL15" s="70"/>
      <c r="CM15" s="70"/>
      <c r="CN15" s="70"/>
      <c r="CO15" s="70"/>
      <c r="CP15" s="70"/>
      <c r="CQ15" s="70"/>
      <c r="CR15" s="70"/>
      <c r="CS15" s="65"/>
      <c r="CT15" s="65"/>
      <c r="CU15" s="65"/>
      <c r="CV15" s="65"/>
      <c r="CW15" s="65"/>
      <c r="CX15" s="65"/>
    </row>
    <row r="16" spans="65:102" ht="15" customHeight="1" thickBot="1">
      <c r="BM16" s="216"/>
      <c r="BN16" s="216"/>
      <c r="BO16" s="216"/>
      <c r="BP16" s="216"/>
      <c r="BQ16" s="216"/>
      <c r="BR16" s="216"/>
      <c r="BS16" s="216"/>
      <c r="BT16" s="216"/>
      <c r="BU16" s="109"/>
      <c r="BV16" s="109"/>
      <c r="BW16" s="109"/>
      <c r="BX16" s="109"/>
      <c r="BY16" s="109"/>
      <c r="BZ16" s="109"/>
      <c r="CA16" s="126"/>
      <c r="CB16" s="126"/>
      <c r="CC16" s="106"/>
      <c r="CD16" s="106"/>
      <c r="CE16" s="70"/>
      <c r="CF16" s="70"/>
      <c r="CG16" s="70"/>
      <c r="CH16" s="47"/>
      <c r="CI16" s="47"/>
      <c r="CJ16" s="70"/>
      <c r="CK16" s="70"/>
      <c r="CL16" s="70"/>
      <c r="CM16" s="70"/>
      <c r="CN16" s="70"/>
      <c r="CO16" s="70"/>
      <c r="CP16" s="70"/>
      <c r="CQ16" s="70"/>
      <c r="CR16" s="70"/>
      <c r="CS16" s="65"/>
      <c r="CT16" s="65"/>
      <c r="CU16" s="65"/>
      <c r="CV16" s="65"/>
      <c r="CW16" s="65"/>
      <c r="CX16" s="65"/>
    </row>
    <row r="17" spans="2:102" ht="19.5" customHeight="1" thickBot="1">
      <c r="B17" s="574" t="s">
        <v>5</v>
      </c>
      <c r="C17" s="575"/>
      <c r="D17" s="576" t="s">
        <v>6</v>
      </c>
      <c r="E17" s="577"/>
      <c r="F17" s="577"/>
      <c r="G17" s="577"/>
      <c r="H17" s="577"/>
      <c r="I17" s="578"/>
      <c r="J17" s="551" t="s">
        <v>7</v>
      </c>
      <c r="K17" s="552"/>
      <c r="L17" s="552"/>
      <c r="M17" s="552"/>
      <c r="N17" s="553"/>
      <c r="O17" s="551" t="s">
        <v>105</v>
      </c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2"/>
      <c r="AV17" s="553"/>
      <c r="AW17" s="551" t="s">
        <v>9</v>
      </c>
      <c r="AX17" s="552"/>
      <c r="AY17" s="552"/>
      <c r="AZ17" s="552"/>
      <c r="BA17" s="553"/>
      <c r="BB17" s="551"/>
      <c r="BC17" s="554"/>
      <c r="BM17" s="216"/>
      <c r="BN17" s="216"/>
      <c r="BO17" s="216"/>
      <c r="BP17" s="216"/>
      <c r="BQ17" s="216"/>
      <c r="BR17" s="216"/>
      <c r="BS17" s="216"/>
      <c r="BT17" s="216"/>
      <c r="BU17" s="109"/>
      <c r="BV17" s="109"/>
      <c r="BW17" s="109"/>
      <c r="BX17" s="109"/>
      <c r="BY17" s="109"/>
      <c r="BZ17" s="109"/>
      <c r="CA17" s="126"/>
      <c r="CB17" s="126"/>
      <c r="CC17" s="106"/>
      <c r="CD17" s="106"/>
      <c r="CE17" s="70"/>
      <c r="CF17" s="70"/>
      <c r="CG17" s="70"/>
      <c r="CH17" s="47"/>
      <c r="CI17" s="47"/>
      <c r="CJ17" s="70"/>
      <c r="CK17" s="70"/>
      <c r="CL17" s="70"/>
      <c r="CM17" s="70"/>
      <c r="CN17" s="70"/>
      <c r="CO17" s="70"/>
      <c r="CP17" s="70"/>
      <c r="CQ17" s="70"/>
      <c r="CR17" s="70"/>
      <c r="CS17" s="65"/>
      <c r="CT17" s="65"/>
      <c r="CU17" s="65"/>
      <c r="CV17" s="65"/>
      <c r="CW17" s="65"/>
      <c r="CX17" s="65"/>
    </row>
    <row r="18" spans="2:102" ht="18" customHeight="1">
      <c r="B18" s="555">
        <v>2</v>
      </c>
      <c r="C18" s="556"/>
      <c r="D18" s="559">
        <v>2</v>
      </c>
      <c r="E18" s="560"/>
      <c r="F18" s="560"/>
      <c r="G18" s="560"/>
      <c r="H18" s="560"/>
      <c r="I18" s="561"/>
      <c r="J18" s="565">
        <v>0.5659722222222222</v>
      </c>
      <c r="K18" s="566"/>
      <c r="L18" s="566"/>
      <c r="M18" s="566"/>
      <c r="N18" s="567"/>
      <c r="O18" s="571" t="s">
        <v>59</v>
      </c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41" t="s">
        <v>11</v>
      </c>
      <c r="AF18" s="572" t="s">
        <v>182</v>
      </c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9"/>
      <c r="AW18" s="580">
        <v>2</v>
      </c>
      <c r="AX18" s="581"/>
      <c r="AY18" s="581" t="s">
        <v>12</v>
      </c>
      <c r="AZ18" s="581">
        <v>1</v>
      </c>
      <c r="BA18" s="584"/>
      <c r="BB18" s="560"/>
      <c r="BC18" s="561"/>
      <c r="BM18" s="216"/>
      <c r="BN18" s="216"/>
      <c r="BO18" s="216"/>
      <c r="BP18" s="216"/>
      <c r="BQ18" s="216"/>
      <c r="BR18" s="216"/>
      <c r="BS18" s="216"/>
      <c r="BT18" s="216"/>
      <c r="BU18" s="109"/>
      <c r="BV18" s="109"/>
      <c r="BW18" s="109"/>
      <c r="BX18" s="109"/>
      <c r="BY18" s="109"/>
      <c r="BZ18" s="109"/>
      <c r="CA18" s="126" t="str">
        <f>IF(ISBLANK($AZ$18)," ",IF($AW$18&lt;$AZ$18,$AF$18,IF($AZ$18&lt;$AW$18,$O$18)))</f>
        <v>MSV Duisburg</v>
      </c>
      <c r="CB18" s="126" t="str">
        <f>IF(ISBLANK($AZ$18)," ",IF($AW$18&gt;$AZ$18,$AF$18,IF($AZ$18&gt;$AW$18,$O$18)))</f>
        <v>Aarhus GF</v>
      </c>
      <c r="CC18" s="106"/>
      <c r="CD18" s="106"/>
      <c r="CE18" s="70"/>
      <c r="CF18" s="70"/>
      <c r="CG18" s="70"/>
      <c r="CH18" s="47"/>
      <c r="CI18" s="47"/>
      <c r="CJ18" s="70"/>
      <c r="CK18" s="70"/>
      <c r="CL18" s="70"/>
      <c r="CM18" s="70"/>
      <c r="CN18" s="70"/>
      <c r="CO18" s="70"/>
      <c r="CP18" s="70"/>
      <c r="CQ18" s="70"/>
      <c r="CR18" s="70"/>
      <c r="CS18" s="65"/>
      <c r="CT18" s="65"/>
      <c r="CU18" s="65"/>
      <c r="CV18" s="65"/>
      <c r="CW18" s="65"/>
      <c r="CX18" s="65"/>
    </row>
    <row r="19" spans="2:102" ht="12" customHeight="1" thickBot="1">
      <c r="B19" s="557"/>
      <c r="C19" s="558"/>
      <c r="D19" s="562"/>
      <c r="E19" s="563"/>
      <c r="F19" s="563"/>
      <c r="G19" s="563"/>
      <c r="H19" s="563"/>
      <c r="I19" s="564"/>
      <c r="J19" s="568"/>
      <c r="K19" s="569"/>
      <c r="L19" s="569"/>
      <c r="M19" s="569"/>
      <c r="N19" s="570"/>
      <c r="O19" s="586" t="s">
        <v>154</v>
      </c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129"/>
      <c r="AF19" s="587" t="s">
        <v>165</v>
      </c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8"/>
      <c r="AW19" s="582"/>
      <c r="AX19" s="583"/>
      <c r="AY19" s="583"/>
      <c r="AZ19" s="583"/>
      <c r="BA19" s="585"/>
      <c r="BB19" s="563"/>
      <c r="BC19" s="564"/>
      <c r="BM19" s="216"/>
      <c r="BN19" s="216"/>
      <c r="BO19" s="216"/>
      <c r="BP19" s="216"/>
      <c r="BQ19" s="216"/>
      <c r="BR19" s="216"/>
      <c r="BS19" s="216"/>
      <c r="BT19" s="216"/>
      <c r="BU19" s="109"/>
      <c r="BV19" s="109"/>
      <c r="BW19" s="109"/>
      <c r="BX19" s="109"/>
      <c r="BY19" s="109"/>
      <c r="BZ19" s="109"/>
      <c r="CA19" s="126"/>
      <c r="CB19" s="47"/>
      <c r="CC19" s="106"/>
      <c r="CD19" s="106"/>
      <c r="CE19" s="70"/>
      <c r="CF19" s="70"/>
      <c r="CG19" s="70"/>
      <c r="CH19" s="47"/>
      <c r="CI19" s="47"/>
      <c r="CJ19" s="70"/>
      <c r="CK19" s="70"/>
      <c r="CL19" s="70"/>
      <c r="CM19" s="70"/>
      <c r="CN19" s="70"/>
      <c r="CO19" s="70"/>
      <c r="CP19" s="70"/>
      <c r="CQ19" s="70"/>
      <c r="CR19" s="70"/>
      <c r="CS19" s="65"/>
      <c r="CT19" s="65"/>
      <c r="CU19" s="65"/>
      <c r="CV19" s="65"/>
      <c r="CW19" s="65"/>
      <c r="CX19" s="65"/>
    </row>
    <row r="20" spans="7:147" s="14" customFormat="1" ht="15" customHeight="1" thickBot="1">
      <c r="G20" s="211"/>
      <c r="H20" s="212"/>
      <c r="I20" s="212"/>
      <c r="J20" s="212"/>
      <c r="K20" s="212"/>
      <c r="L20" s="212"/>
      <c r="M20" s="210"/>
      <c r="T20" s="211"/>
      <c r="U20" s="69"/>
      <c r="V20" s="69"/>
      <c r="W20" s="69"/>
      <c r="X20" s="213"/>
      <c r="Y20" s="213"/>
      <c r="Z20" s="213"/>
      <c r="AA20" s="213"/>
      <c r="AB20" s="213"/>
      <c r="AC20" s="210"/>
      <c r="AK20" s="211"/>
      <c r="AL20" s="213"/>
      <c r="AM20" s="213"/>
      <c r="AN20" s="213"/>
      <c r="AO20" s="213"/>
      <c r="AP20" s="213"/>
      <c r="AQ20" s="210"/>
      <c r="BE20" s="214"/>
      <c r="BF20" s="214"/>
      <c r="BG20" s="214"/>
      <c r="BH20" s="214"/>
      <c r="BI20" s="214"/>
      <c r="BJ20" s="214"/>
      <c r="BK20" s="214"/>
      <c r="BL20" s="21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126"/>
      <c r="CB20" s="55"/>
      <c r="CC20" s="71"/>
      <c r="CD20" s="71"/>
      <c r="CE20" s="68"/>
      <c r="CF20" s="68"/>
      <c r="CG20" s="68"/>
      <c r="CH20" s="55"/>
      <c r="CI20" s="55"/>
      <c r="CJ20" s="68"/>
      <c r="CK20" s="68"/>
      <c r="CL20" s="68"/>
      <c r="CM20" s="68"/>
      <c r="CN20" s="68"/>
      <c r="CO20" s="68"/>
      <c r="CP20" s="68"/>
      <c r="CQ20" s="68"/>
      <c r="CR20" s="68"/>
      <c r="CS20" s="67"/>
      <c r="CT20" s="67"/>
      <c r="CU20" s="67"/>
      <c r="CV20" s="67"/>
      <c r="CW20" s="67"/>
      <c r="CX20" s="6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</row>
    <row r="21" spans="2:102" ht="19.5" customHeight="1" thickBot="1">
      <c r="B21" s="574" t="s">
        <v>5</v>
      </c>
      <c r="C21" s="575"/>
      <c r="D21" s="576" t="s">
        <v>6</v>
      </c>
      <c r="E21" s="577"/>
      <c r="F21" s="577"/>
      <c r="G21" s="577"/>
      <c r="H21" s="577"/>
      <c r="I21" s="578"/>
      <c r="J21" s="551" t="s">
        <v>7</v>
      </c>
      <c r="K21" s="552"/>
      <c r="L21" s="552"/>
      <c r="M21" s="552"/>
      <c r="N21" s="553"/>
      <c r="O21" s="551" t="s">
        <v>106</v>
      </c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2"/>
      <c r="AV21" s="553"/>
      <c r="AW21" s="551" t="s">
        <v>9</v>
      </c>
      <c r="AX21" s="552"/>
      <c r="AY21" s="552"/>
      <c r="AZ21" s="552"/>
      <c r="BA21" s="553"/>
      <c r="BB21" s="551"/>
      <c r="BC21" s="554"/>
      <c r="BM21" s="216"/>
      <c r="BN21" s="216"/>
      <c r="BO21" s="216"/>
      <c r="BP21" s="216"/>
      <c r="BQ21" s="216"/>
      <c r="BR21" s="216"/>
      <c r="BS21" s="216"/>
      <c r="BT21" s="216"/>
      <c r="BU21" s="109"/>
      <c r="BV21" s="109"/>
      <c r="BW21" s="109"/>
      <c r="BX21" s="109"/>
      <c r="BY21" s="109"/>
      <c r="BZ21" s="109"/>
      <c r="CA21" s="126"/>
      <c r="CB21" s="47"/>
      <c r="CC21" s="106"/>
      <c r="CD21" s="106"/>
      <c r="CE21" s="70"/>
      <c r="CF21" s="70"/>
      <c r="CG21" s="70"/>
      <c r="CH21" s="47"/>
      <c r="CI21" s="47"/>
      <c r="CJ21" s="70"/>
      <c r="CK21" s="70"/>
      <c r="CL21" s="70"/>
      <c r="CM21" s="70"/>
      <c r="CN21" s="70"/>
      <c r="CO21" s="70"/>
      <c r="CP21" s="70"/>
      <c r="CQ21" s="70"/>
      <c r="CR21" s="70"/>
      <c r="CS21" s="65"/>
      <c r="CT21" s="65"/>
      <c r="CU21" s="65"/>
      <c r="CV21" s="65"/>
      <c r="CW21" s="65"/>
      <c r="CX21" s="65"/>
    </row>
    <row r="22" spans="2:102" ht="18" customHeight="1">
      <c r="B22" s="555">
        <v>3</v>
      </c>
      <c r="C22" s="556"/>
      <c r="D22" s="559">
        <v>3</v>
      </c>
      <c r="E22" s="560"/>
      <c r="F22" s="560"/>
      <c r="G22" s="560"/>
      <c r="H22" s="560"/>
      <c r="I22" s="561"/>
      <c r="J22" s="565">
        <v>0.5659722222222222</v>
      </c>
      <c r="K22" s="566"/>
      <c r="L22" s="566"/>
      <c r="M22" s="566"/>
      <c r="N22" s="567"/>
      <c r="O22" s="571" t="s">
        <v>66</v>
      </c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41" t="s">
        <v>11</v>
      </c>
      <c r="AF22" s="572" t="s">
        <v>196</v>
      </c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9"/>
      <c r="AW22" s="580">
        <v>0</v>
      </c>
      <c r="AX22" s="581"/>
      <c r="AY22" s="581" t="s">
        <v>12</v>
      </c>
      <c r="AZ22" s="581">
        <v>1</v>
      </c>
      <c r="BA22" s="584"/>
      <c r="BB22" s="560"/>
      <c r="BC22" s="561"/>
      <c r="BM22" s="216"/>
      <c r="BN22" s="216"/>
      <c r="BO22" s="216"/>
      <c r="BP22" s="216"/>
      <c r="BQ22" s="216"/>
      <c r="BR22" s="216"/>
      <c r="BS22" s="216"/>
      <c r="BT22" s="216"/>
      <c r="BU22" s="109"/>
      <c r="BV22" s="109"/>
      <c r="BW22" s="109"/>
      <c r="BX22" s="109"/>
      <c r="BY22" s="109"/>
      <c r="BZ22" s="109"/>
      <c r="CA22" s="126" t="str">
        <f>IF(ISBLANK($AZ$22)," ",IF($AW$22&lt;$AZ$22,$AF$22,IF($AZ$22&lt;$AW$22,$O$22)))</f>
        <v>HSV</v>
      </c>
      <c r="CB22" s="126" t="str">
        <f>IF(ISBLANK($AZ$22)," ",IF($AW$22&gt;$AZ$22,$AF$22,IF($AZ$22&gt;$AW$22,$O$22)))</f>
        <v>Hertha Zehlendorf</v>
      </c>
      <c r="CC22" s="106"/>
      <c r="CD22" s="106"/>
      <c r="CE22" s="70"/>
      <c r="CF22" s="70"/>
      <c r="CG22" s="70"/>
      <c r="CH22" s="47"/>
      <c r="CI22" s="47"/>
      <c r="CJ22" s="70"/>
      <c r="CK22" s="70"/>
      <c r="CL22" s="70"/>
      <c r="CM22" s="70"/>
      <c r="CN22" s="70"/>
      <c r="CO22" s="70"/>
      <c r="CP22" s="70"/>
      <c r="CQ22" s="70"/>
      <c r="CR22" s="70"/>
      <c r="CS22" s="65"/>
      <c r="CT22" s="65"/>
      <c r="CU22" s="65"/>
      <c r="CV22" s="65"/>
      <c r="CW22" s="65"/>
      <c r="CX22" s="65"/>
    </row>
    <row r="23" spans="2:102" ht="12" customHeight="1" thickBot="1">
      <c r="B23" s="557"/>
      <c r="C23" s="558"/>
      <c r="D23" s="562"/>
      <c r="E23" s="563"/>
      <c r="F23" s="563"/>
      <c r="G23" s="563"/>
      <c r="H23" s="563"/>
      <c r="I23" s="564"/>
      <c r="J23" s="568"/>
      <c r="K23" s="569"/>
      <c r="L23" s="569"/>
      <c r="M23" s="569"/>
      <c r="N23" s="570"/>
      <c r="O23" s="586" t="s">
        <v>155</v>
      </c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129"/>
      <c r="AF23" s="587" t="s">
        <v>156</v>
      </c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8"/>
      <c r="AW23" s="582"/>
      <c r="AX23" s="583"/>
      <c r="AY23" s="583"/>
      <c r="AZ23" s="583"/>
      <c r="BA23" s="585"/>
      <c r="BB23" s="563"/>
      <c r="BC23" s="564"/>
      <c r="BM23" s="216"/>
      <c r="BN23" s="216"/>
      <c r="BO23" s="216"/>
      <c r="BP23" s="216"/>
      <c r="BQ23" s="216"/>
      <c r="BR23" s="216"/>
      <c r="BS23" s="216"/>
      <c r="BT23" s="216"/>
      <c r="BU23" s="109"/>
      <c r="BV23" s="109"/>
      <c r="BW23" s="109"/>
      <c r="BX23" s="109"/>
      <c r="BY23" s="109"/>
      <c r="BZ23" s="109"/>
      <c r="CA23" s="126"/>
      <c r="CB23" s="47"/>
      <c r="CC23" s="106"/>
      <c r="CD23" s="106"/>
      <c r="CE23" s="70"/>
      <c r="CF23" s="70"/>
      <c r="CG23" s="70"/>
      <c r="CH23" s="47"/>
      <c r="CI23" s="47"/>
      <c r="CJ23" s="70"/>
      <c r="CK23" s="70"/>
      <c r="CL23" s="70"/>
      <c r="CM23" s="70"/>
      <c r="CN23" s="70"/>
      <c r="CO23" s="70"/>
      <c r="CP23" s="70"/>
      <c r="CQ23" s="70"/>
      <c r="CR23" s="70"/>
      <c r="CS23" s="65"/>
      <c r="CT23" s="65"/>
      <c r="CU23" s="65"/>
      <c r="CV23" s="65"/>
      <c r="CW23" s="65"/>
      <c r="CX23" s="65"/>
    </row>
    <row r="24" spans="65:102" ht="15" customHeight="1" thickBot="1">
      <c r="BM24" s="216"/>
      <c r="BN24" s="216"/>
      <c r="BO24" s="216"/>
      <c r="BP24" s="216"/>
      <c r="BQ24" s="216"/>
      <c r="BR24" s="216"/>
      <c r="BS24" s="216"/>
      <c r="BT24" s="216"/>
      <c r="BU24" s="109"/>
      <c r="BV24" s="109"/>
      <c r="BW24" s="109"/>
      <c r="BX24" s="109"/>
      <c r="BY24" s="109"/>
      <c r="BZ24" s="109"/>
      <c r="CA24" s="126"/>
      <c r="CB24" s="47"/>
      <c r="CC24" s="106"/>
      <c r="CD24" s="106"/>
      <c r="CE24" s="70"/>
      <c r="CF24" s="70"/>
      <c r="CG24" s="70"/>
      <c r="CH24" s="47"/>
      <c r="CI24" s="47"/>
      <c r="CJ24" s="70"/>
      <c r="CK24" s="70"/>
      <c r="CL24" s="70"/>
      <c r="CM24" s="70"/>
      <c r="CN24" s="70"/>
      <c r="CO24" s="70"/>
      <c r="CP24" s="70"/>
      <c r="CQ24" s="70"/>
      <c r="CR24" s="70"/>
      <c r="CS24" s="65"/>
      <c r="CT24" s="65"/>
      <c r="CU24" s="65"/>
      <c r="CV24" s="65"/>
      <c r="CW24" s="65"/>
      <c r="CX24" s="65"/>
    </row>
    <row r="25" spans="2:102" ht="19.5" customHeight="1" thickBot="1">
      <c r="B25" s="574" t="s">
        <v>5</v>
      </c>
      <c r="C25" s="575"/>
      <c r="D25" s="576" t="s">
        <v>6</v>
      </c>
      <c r="E25" s="577"/>
      <c r="F25" s="577"/>
      <c r="G25" s="577"/>
      <c r="H25" s="577"/>
      <c r="I25" s="578"/>
      <c r="J25" s="551" t="s">
        <v>7</v>
      </c>
      <c r="K25" s="552"/>
      <c r="L25" s="552"/>
      <c r="M25" s="552"/>
      <c r="N25" s="553"/>
      <c r="O25" s="551" t="s">
        <v>107</v>
      </c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3"/>
      <c r="AW25" s="551" t="s">
        <v>9</v>
      </c>
      <c r="AX25" s="552"/>
      <c r="AY25" s="552"/>
      <c r="AZ25" s="552"/>
      <c r="BA25" s="553"/>
      <c r="BB25" s="551"/>
      <c r="BC25" s="554"/>
      <c r="BM25" s="216"/>
      <c r="BN25" s="216"/>
      <c r="BO25" s="216"/>
      <c r="BP25" s="216"/>
      <c r="BQ25" s="216"/>
      <c r="BR25" s="216"/>
      <c r="BS25" s="216"/>
      <c r="BT25" s="216"/>
      <c r="BU25" s="109"/>
      <c r="BV25" s="109"/>
      <c r="BW25" s="109"/>
      <c r="BX25" s="109"/>
      <c r="BY25" s="109"/>
      <c r="BZ25" s="109"/>
      <c r="CA25" s="126"/>
      <c r="CB25" s="47"/>
      <c r="CC25" s="106"/>
      <c r="CD25" s="106"/>
      <c r="CE25" s="70"/>
      <c r="CF25" s="70"/>
      <c r="CG25" s="70"/>
      <c r="CH25" s="47"/>
      <c r="CI25" s="47"/>
      <c r="CJ25" s="70"/>
      <c r="CK25" s="70"/>
      <c r="CL25" s="70"/>
      <c r="CM25" s="70"/>
      <c r="CN25" s="70"/>
      <c r="CO25" s="70"/>
      <c r="CP25" s="70"/>
      <c r="CQ25" s="70"/>
      <c r="CR25" s="70"/>
      <c r="CS25" s="65"/>
      <c r="CT25" s="65"/>
      <c r="CU25" s="65"/>
      <c r="CV25" s="65"/>
      <c r="CW25" s="65"/>
      <c r="CX25" s="65"/>
    </row>
    <row r="26" spans="2:102" ht="18" customHeight="1">
      <c r="B26" s="555">
        <v>4</v>
      </c>
      <c r="C26" s="556"/>
      <c r="D26" s="559">
        <v>1</v>
      </c>
      <c r="E26" s="560"/>
      <c r="F26" s="560"/>
      <c r="G26" s="560"/>
      <c r="H26" s="560"/>
      <c r="I26" s="561"/>
      <c r="J26" s="565">
        <v>0.579861111111111</v>
      </c>
      <c r="K26" s="566"/>
      <c r="L26" s="566"/>
      <c r="M26" s="566"/>
      <c r="N26" s="567"/>
      <c r="O26" s="571" t="s">
        <v>180</v>
      </c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41" t="s">
        <v>11</v>
      </c>
      <c r="AF26" s="572" t="s">
        <v>184</v>
      </c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9"/>
      <c r="AW26" s="580">
        <v>1</v>
      </c>
      <c r="AX26" s="581"/>
      <c r="AY26" s="581" t="s">
        <v>12</v>
      </c>
      <c r="AZ26" s="581">
        <v>0</v>
      </c>
      <c r="BA26" s="584"/>
      <c r="BB26" s="560"/>
      <c r="BC26" s="561"/>
      <c r="BM26" s="216"/>
      <c r="BN26" s="216"/>
      <c r="BO26" s="216"/>
      <c r="BP26" s="216"/>
      <c r="BQ26" s="216"/>
      <c r="BR26" s="216"/>
      <c r="BS26" s="216"/>
      <c r="BT26" s="216"/>
      <c r="BU26" s="109"/>
      <c r="BV26" s="109"/>
      <c r="BW26" s="109"/>
      <c r="BX26" s="109"/>
      <c r="BY26" s="109"/>
      <c r="BZ26" s="109"/>
      <c r="CA26" s="126" t="str">
        <f>IF(ISBLANK($AZ$26)," ",IF($AW$26&lt;$AZ$26,$AF$26,IF($AZ$26&lt;$AW$26,$O$26)))</f>
        <v>Schalke 04</v>
      </c>
      <c r="CB26" s="126" t="str">
        <f>IF(ISBLANK($AZ$26)," ",IF($AW$26&gt;$AZ$26,$AF$26,IF($AZ$26&gt;$AW$26,$O$26)))</f>
        <v>First Vienna Wien</v>
      </c>
      <c r="CC26" s="106"/>
      <c r="CD26" s="106"/>
      <c r="CE26" s="70"/>
      <c r="CF26" s="70"/>
      <c r="CG26" s="70"/>
      <c r="CH26" s="47"/>
      <c r="CI26" s="47"/>
      <c r="CJ26" s="70"/>
      <c r="CK26" s="70"/>
      <c r="CL26" s="70"/>
      <c r="CM26" s="70"/>
      <c r="CN26" s="70"/>
      <c r="CO26" s="70"/>
      <c r="CP26" s="70"/>
      <c r="CQ26" s="70"/>
      <c r="CR26" s="70"/>
      <c r="CS26" s="65"/>
      <c r="CT26" s="65"/>
      <c r="CU26" s="65"/>
      <c r="CV26" s="65"/>
      <c r="CW26" s="65"/>
      <c r="CX26" s="65"/>
    </row>
    <row r="27" spans="2:102" ht="12" customHeight="1" thickBot="1">
      <c r="B27" s="557"/>
      <c r="C27" s="558"/>
      <c r="D27" s="562"/>
      <c r="E27" s="563"/>
      <c r="F27" s="563"/>
      <c r="G27" s="563"/>
      <c r="H27" s="563"/>
      <c r="I27" s="564"/>
      <c r="J27" s="568"/>
      <c r="K27" s="569"/>
      <c r="L27" s="569"/>
      <c r="M27" s="569"/>
      <c r="N27" s="570"/>
      <c r="O27" s="586" t="s">
        <v>163</v>
      </c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129"/>
      <c r="AF27" s="587" t="s">
        <v>164</v>
      </c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87"/>
      <c r="AU27" s="587"/>
      <c r="AV27" s="588"/>
      <c r="AW27" s="582"/>
      <c r="AX27" s="583"/>
      <c r="AY27" s="583"/>
      <c r="AZ27" s="583"/>
      <c r="BA27" s="585"/>
      <c r="BB27" s="563"/>
      <c r="BC27" s="564"/>
      <c r="BM27" s="216"/>
      <c r="BN27" s="216"/>
      <c r="BO27" s="216"/>
      <c r="BP27" s="216"/>
      <c r="BQ27" s="216"/>
      <c r="BR27" s="216"/>
      <c r="BS27" s="216"/>
      <c r="BT27" s="216"/>
      <c r="BU27" s="109"/>
      <c r="BV27" s="109"/>
      <c r="BW27" s="109"/>
      <c r="BX27" s="109"/>
      <c r="BY27" s="109"/>
      <c r="BZ27" s="109"/>
      <c r="CA27" s="126"/>
      <c r="CB27" s="47"/>
      <c r="CC27" s="106"/>
      <c r="CD27" s="106"/>
      <c r="CE27" s="70"/>
      <c r="CF27" s="70"/>
      <c r="CG27" s="70"/>
      <c r="CH27" s="47"/>
      <c r="CI27" s="47"/>
      <c r="CJ27" s="70"/>
      <c r="CK27" s="70"/>
      <c r="CL27" s="70"/>
      <c r="CM27" s="70"/>
      <c r="CN27" s="70"/>
      <c r="CO27" s="70"/>
      <c r="CP27" s="70"/>
      <c r="CQ27" s="70"/>
      <c r="CR27" s="70"/>
      <c r="CS27" s="65"/>
      <c r="CT27" s="65"/>
      <c r="CU27" s="65"/>
      <c r="CV27" s="65"/>
      <c r="CW27" s="65"/>
      <c r="CX27" s="65"/>
    </row>
    <row r="28" spans="7:147" s="14" customFormat="1" ht="15" customHeight="1" thickBot="1">
      <c r="G28" s="211"/>
      <c r="H28" s="212"/>
      <c r="I28" s="212"/>
      <c r="J28" s="212"/>
      <c r="K28" s="212"/>
      <c r="L28" s="212"/>
      <c r="M28" s="210"/>
      <c r="T28" s="211"/>
      <c r="U28" s="69"/>
      <c r="V28" s="69"/>
      <c r="W28" s="69"/>
      <c r="X28" s="213"/>
      <c r="Y28" s="213"/>
      <c r="Z28" s="213"/>
      <c r="AA28" s="213"/>
      <c r="AB28" s="213"/>
      <c r="AC28" s="210"/>
      <c r="AK28" s="211"/>
      <c r="AL28" s="213"/>
      <c r="AM28" s="213"/>
      <c r="AN28" s="213"/>
      <c r="AO28" s="213"/>
      <c r="AP28" s="213"/>
      <c r="AQ28" s="210"/>
      <c r="BE28" s="214"/>
      <c r="BF28" s="214"/>
      <c r="BG28" s="214"/>
      <c r="BH28" s="214"/>
      <c r="BI28" s="214"/>
      <c r="BJ28" s="214"/>
      <c r="BK28" s="214"/>
      <c r="BL28" s="21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126"/>
      <c r="CB28" s="55"/>
      <c r="CC28" s="71"/>
      <c r="CD28" s="71"/>
      <c r="CE28" s="68"/>
      <c r="CF28" s="68"/>
      <c r="CG28" s="68"/>
      <c r="CH28" s="55"/>
      <c r="CI28" s="55"/>
      <c r="CJ28" s="68"/>
      <c r="CK28" s="68"/>
      <c r="CL28" s="68"/>
      <c r="CM28" s="68"/>
      <c r="CN28" s="68"/>
      <c r="CO28" s="68"/>
      <c r="CP28" s="68"/>
      <c r="CQ28" s="68"/>
      <c r="CR28" s="68"/>
      <c r="CS28" s="67"/>
      <c r="CT28" s="67"/>
      <c r="CU28" s="67"/>
      <c r="CV28" s="67"/>
      <c r="CW28" s="67"/>
      <c r="CX28" s="6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</row>
    <row r="29" spans="2:102" ht="19.5" customHeight="1" thickBot="1">
      <c r="B29" s="574" t="s">
        <v>5</v>
      </c>
      <c r="C29" s="575"/>
      <c r="D29" s="576" t="s">
        <v>6</v>
      </c>
      <c r="E29" s="577"/>
      <c r="F29" s="577"/>
      <c r="G29" s="577"/>
      <c r="H29" s="577"/>
      <c r="I29" s="578"/>
      <c r="J29" s="551" t="s">
        <v>7</v>
      </c>
      <c r="K29" s="552"/>
      <c r="L29" s="552"/>
      <c r="M29" s="552"/>
      <c r="N29" s="553"/>
      <c r="O29" s="551" t="s">
        <v>108</v>
      </c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2"/>
      <c r="AV29" s="553"/>
      <c r="AW29" s="551" t="s">
        <v>9</v>
      </c>
      <c r="AX29" s="552"/>
      <c r="AY29" s="552"/>
      <c r="AZ29" s="552"/>
      <c r="BA29" s="553"/>
      <c r="BB29" s="551"/>
      <c r="BC29" s="554"/>
      <c r="BM29" s="216"/>
      <c r="BN29" s="216"/>
      <c r="BO29" s="216"/>
      <c r="BP29" s="216"/>
      <c r="BQ29" s="216"/>
      <c r="BR29" s="216"/>
      <c r="BS29" s="216"/>
      <c r="BT29" s="216"/>
      <c r="BU29" s="109"/>
      <c r="BV29" s="109"/>
      <c r="BW29" s="109"/>
      <c r="BX29" s="109"/>
      <c r="BY29" s="109"/>
      <c r="BZ29" s="109"/>
      <c r="CA29" s="126"/>
      <c r="CB29" s="47"/>
      <c r="CC29" s="106"/>
      <c r="CD29" s="106"/>
      <c r="CE29" s="70"/>
      <c r="CF29" s="70"/>
      <c r="CG29" s="70"/>
      <c r="CH29" s="47"/>
      <c r="CI29" s="47"/>
      <c r="CJ29" s="70"/>
      <c r="CK29" s="70"/>
      <c r="CL29" s="70"/>
      <c r="CM29" s="70"/>
      <c r="CN29" s="70"/>
      <c r="CO29" s="70"/>
      <c r="CP29" s="70"/>
      <c r="CQ29" s="70"/>
      <c r="CR29" s="70"/>
      <c r="CS29" s="65"/>
      <c r="CT29" s="65"/>
      <c r="CU29" s="65"/>
      <c r="CV29" s="65"/>
      <c r="CW29" s="65"/>
      <c r="CX29" s="65"/>
    </row>
    <row r="30" spans="2:102" ht="18" customHeight="1">
      <c r="B30" s="555">
        <v>5</v>
      </c>
      <c r="C30" s="556"/>
      <c r="D30" s="559">
        <v>2</v>
      </c>
      <c r="E30" s="560"/>
      <c r="F30" s="560"/>
      <c r="G30" s="560"/>
      <c r="H30" s="560"/>
      <c r="I30" s="561"/>
      <c r="J30" s="565">
        <v>0.579861111111111</v>
      </c>
      <c r="K30" s="566"/>
      <c r="L30" s="566"/>
      <c r="M30" s="566"/>
      <c r="N30" s="567"/>
      <c r="O30" s="571" t="s">
        <v>65</v>
      </c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41" t="s">
        <v>11</v>
      </c>
      <c r="AF30" s="572" t="s">
        <v>87</v>
      </c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9"/>
      <c r="AW30" s="580">
        <v>3</v>
      </c>
      <c r="AX30" s="581"/>
      <c r="AY30" s="581" t="s">
        <v>12</v>
      </c>
      <c r="AZ30" s="581">
        <v>2</v>
      </c>
      <c r="BA30" s="584"/>
      <c r="BB30" s="560"/>
      <c r="BC30" s="561"/>
      <c r="BM30" s="216"/>
      <c r="BN30" s="216"/>
      <c r="BO30" s="216"/>
      <c r="BP30" s="216"/>
      <c r="BQ30" s="216"/>
      <c r="BR30" s="216"/>
      <c r="BS30" s="216"/>
      <c r="BT30" s="216"/>
      <c r="BU30" s="109"/>
      <c r="BV30" s="109"/>
      <c r="BW30" s="109"/>
      <c r="BX30" s="109"/>
      <c r="BY30" s="109"/>
      <c r="BZ30" s="109"/>
      <c r="CA30" s="126" t="str">
        <f>IF(ISBLANK($AZ$30)," ",IF($AW$30&lt;$AZ$30,$AF$30,IF($AZ$30&lt;$AW$30,$O$30)))</f>
        <v>1. FC Kaiserslautern</v>
      </c>
      <c r="CB30" s="126" t="str">
        <f>IF(ISBLANK($AZ$30)," ",IF($AW$30&gt;$AZ$30,$AF$30,IF($AZ$30&gt;$AW$30,$O$30)))</f>
        <v>1. FC Köln</v>
      </c>
      <c r="CC30" s="106"/>
      <c r="CD30" s="106"/>
      <c r="CE30" s="70"/>
      <c r="CF30" s="70"/>
      <c r="CG30" s="70"/>
      <c r="CH30" s="47"/>
      <c r="CI30" s="47"/>
      <c r="CJ30" s="70"/>
      <c r="CK30" s="70"/>
      <c r="CL30" s="70"/>
      <c r="CM30" s="70"/>
      <c r="CN30" s="70"/>
      <c r="CO30" s="70"/>
      <c r="CP30" s="70"/>
      <c r="CQ30" s="70"/>
      <c r="CR30" s="70"/>
      <c r="CS30" s="65"/>
      <c r="CT30" s="65"/>
      <c r="CU30" s="65"/>
      <c r="CV30" s="65"/>
      <c r="CW30" s="65"/>
      <c r="CX30" s="65"/>
    </row>
    <row r="31" spans="2:102" ht="12" customHeight="1" thickBot="1">
      <c r="B31" s="557"/>
      <c r="C31" s="558"/>
      <c r="D31" s="562"/>
      <c r="E31" s="563"/>
      <c r="F31" s="563"/>
      <c r="G31" s="563"/>
      <c r="H31" s="563"/>
      <c r="I31" s="564"/>
      <c r="J31" s="568"/>
      <c r="K31" s="569"/>
      <c r="L31" s="569"/>
      <c r="M31" s="569"/>
      <c r="N31" s="570"/>
      <c r="O31" s="586" t="s">
        <v>157</v>
      </c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129"/>
      <c r="AF31" s="587" t="s">
        <v>161</v>
      </c>
      <c r="AG31" s="587"/>
      <c r="AH31" s="587"/>
      <c r="AI31" s="587"/>
      <c r="AJ31" s="587"/>
      <c r="AK31" s="587"/>
      <c r="AL31" s="587"/>
      <c r="AM31" s="587"/>
      <c r="AN31" s="587"/>
      <c r="AO31" s="587"/>
      <c r="AP31" s="587"/>
      <c r="AQ31" s="587"/>
      <c r="AR31" s="587"/>
      <c r="AS31" s="587"/>
      <c r="AT31" s="587"/>
      <c r="AU31" s="587"/>
      <c r="AV31" s="588"/>
      <c r="AW31" s="582"/>
      <c r="AX31" s="583"/>
      <c r="AY31" s="583"/>
      <c r="AZ31" s="583"/>
      <c r="BA31" s="585"/>
      <c r="BB31" s="563"/>
      <c r="BC31" s="564"/>
      <c r="BM31" s="216"/>
      <c r="BN31" s="216"/>
      <c r="BO31" s="216"/>
      <c r="BP31" s="216"/>
      <c r="BQ31" s="216"/>
      <c r="BR31" s="216"/>
      <c r="BS31" s="216"/>
      <c r="BT31" s="216"/>
      <c r="BU31" s="109"/>
      <c r="BV31" s="109"/>
      <c r="BW31" s="109"/>
      <c r="BX31" s="109"/>
      <c r="BY31" s="109"/>
      <c r="BZ31" s="109"/>
      <c r="CB31" s="47"/>
      <c r="CC31" s="106"/>
      <c r="CD31" s="106"/>
      <c r="CE31" s="70"/>
      <c r="CF31" s="70"/>
      <c r="CG31" s="70"/>
      <c r="CH31" s="47"/>
      <c r="CI31" s="47"/>
      <c r="CJ31" s="70"/>
      <c r="CK31" s="70"/>
      <c r="CL31" s="70"/>
      <c r="CM31" s="70"/>
      <c r="CN31" s="70"/>
      <c r="CO31" s="70"/>
      <c r="CP31" s="70"/>
      <c r="CQ31" s="70"/>
      <c r="CR31" s="70"/>
      <c r="CS31" s="65"/>
      <c r="CT31" s="65"/>
      <c r="CU31" s="65"/>
      <c r="CV31" s="65"/>
      <c r="CW31" s="65"/>
      <c r="CX31" s="65"/>
    </row>
    <row r="32" spans="65:102" ht="15" customHeight="1" thickBot="1">
      <c r="BM32" s="216"/>
      <c r="BN32" s="216"/>
      <c r="BO32" s="216"/>
      <c r="BP32" s="216"/>
      <c r="BQ32" s="216"/>
      <c r="BR32" s="216"/>
      <c r="BS32" s="216"/>
      <c r="BT32" s="216"/>
      <c r="BU32" s="109"/>
      <c r="BV32" s="109"/>
      <c r="BW32" s="109"/>
      <c r="BX32" s="109"/>
      <c r="BY32" s="109"/>
      <c r="BZ32" s="109"/>
      <c r="CB32" s="47"/>
      <c r="CC32" s="106"/>
      <c r="CD32" s="106"/>
      <c r="CE32" s="70"/>
      <c r="CF32" s="70"/>
      <c r="CG32" s="70"/>
      <c r="CH32" s="47"/>
      <c r="CI32" s="47"/>
      <c r="CJ32" s="70"/>
      <c r="CK32" s="70"/>
      <c r="CL32" s="70"/>
      <c r="CM32" s="70"/>
      <c r="CN32" s="70"/>
      <c r="CO32" s="70"/>
      <c r="CP32" s="70"/>
      <c r="CQ32" s="70"/>
      <c r="CR32" s="70"/>
      <c r="CS32" s="65"/>
      <c r="CT32" s="65"/>
      <c r="CU32" s="65"/>
      <c r="CV32" s="65"/>
      <c r="CW32" s="65"/>
      <c r="CX32" s="65"/>
    </row>
    <row r="33" spans="2:102" ht="19.5" customHeight="1" thickBot="1">
      <c r="B33" s="574" t="s">
        <v>5</v>
      </c>
      <c r="C33" s="575"/>
      <c r="D33" s="576" t="s">
        <v>6</v>
      </c>
      <c r="E33" s="577"/>
      <c r="F33" s="577"/>
      <c r="G33" s="577"/>
      <c r="H33" s="577"/>
      <c r="I33" s="578"/>
      <c r="J33" s="551" t="s">
        <v>7</v>
      </c>
      <c r="K33" s="552"/>
      <c r="L33" s="552"/>
      <c r="M33" s="552"/>
      <c r="N33" s="553"/>
      <c r="O33" s="551" t="s">
        <v>109</v>
      </c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2"/>
      <c r="AV33" s="553"/>
      <c r="AW33" s="551" t="s">
        <v>9</v>
      </c>
      <c r="AX33" s="552"/>
      <c r="AY33" s="552"/>
      <c r="AZ33" s="552"/>
      <c r="BA33" s="553"/>
      <c r="BB33" s="551"/>
      <c r="BC33" s="554"/>
      <c r="BM33" s="216"/>
      <c r="BN33" s="216"/>
      <c r="BO33" s="216"/>
      <c r="BP33" s="216"/>
      <c r="BQ33" s="216"/>
      <c r="BR33" s="216"/>
      <c r="BS33" s="216"/>
      <c r="BT33" s="216"/>
      <c r="BU33" s="109"/>
      <c r="BV33" s="109"/>
      <c r="BW33" s="109"/>
      <c r="BX33" s="109"/>
      <c r="BY33" s="109"/>
      <c r="BZ33" s="109"/>
      <c r="CB33" s="47"/>
      <c r="CC33" s="106"/>
      <c r="CD33" s="106"/>
      <c r="CE33" s="70"/>
      <c r="CF33" s="70"/>
      <c r="CG33" s="70"/>
      <c r="CH33" s="47"/>
      <c r="CI33" s="47"/>
      <c r="CJ33" s="70"/>
      <c r="CK33" s="70"/>
      <c r="CL33" s="70"/>
      <c r="CM33" s="70"/>
      <c r="CN33" s="70"/>
      <c r="CO33" s="70"/>
      <c r="CP33" s="70"/>
      <c r="CQ33" s="70"/>
      <c r="CR33" s="70"/>
      <c r="CS33" s="65"/>
      <c r="CT33" s="65"/>
      <c r="CU33" s="65"/>
      <c r="CV33" s="65"/>
      <c r="CW33" s="65"/>
      <c r="CX33" s="65"/>
    </row>
    <row r="34" spans="2:102" ht="18" customHeight="1">
      <c r="B34" s="555">
        <v>6</v>
      </c>
      <c r="C34" s="556"/>
      <c r="D34" s="559">
        <v>3</v>
      </c>
      <c r="E34" s="560"/>
      <c r="F34" s="560"/>
      <c r="G34" s="560"/>
      <c r="H34" s="560"/>
      <c r="I34" s="561"/>
      <c r="J34" s="565">
        <v>0.579861111111111</v>
      </c>
      <c r="K34" s="566"/>
      <c r="L34" s="566"/>
      <c r="M34" s="566"/>
      <c r="N34" s="567"/>
      <c r="O34" s="571" t="s">
        <v>197</v>
      </c>
      <c r="P34" s="572"/>
      <c r="Q34" s="572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  <c r="AC34" s="572"/>
      <c r="AD34" s="572"/>
      <c r="AE34" s="41" t="s">
        <v>11</v>
      </c>
      <c r="AF34" s="572" t="s">
        <v>183</v>
      </c>
      <c r="AG34" s="572"/>
      <c r="AH34" s="572"/>
      <c r="AI34" s="572"/>
      <c r="AJ34" s="572"/>
      <c r="AK34" s="572"/>
      <c r="AL34" s="572"/>
      <c r="AM34" s="572"/>
      <c r="AN34" s="572"/>
      <c r="AO34" s="572"/>
      <c r="AP34" s="572"/>
      <c r="AQ34" s="572"/>
      <c r="AR34" s="572"/>
      <c r="AS34" s="572"/>
      <c r="AT34" s="572"/>
      <c r="AU34" s="572"/>
      <c r="AV34" s="579"/>
      <c r="AW34" s="580">
        <v>3</v>
      </c>
      <c r="AX34" s="581"/>
      <c r="AY34" s="581" t="s">
        <v>12</v>
      </c>
      <c r="AZ34" s="581">
        <v>1</v>
      </c>
      <c r="BA34" s="584"/>
      <c r="BB34" s="560"/>
      <c r="BC34" s="561"/>
      <c r="BM34" s="216"/>
      <c r="BN34" s="216"/>
      <c r="BO34" s="216"/>
      <c r="BP34" s="216"/>
      <c r="BQ34" s="216"/>
      <c r="BR34" s="216"/>
      <c r="BS34" s="216"/>
      <c r="BT34" s="216"/>
      <c r="BU34" s="109"/>
      <c r="BV34" s="109"/>
      <c r="BW34" s="109"/>
      <c r="BX34" s="109"/>
      <c r="BY34" s="109"/>
      <c r="BZ34" s="109"/>
      <c r="CA34" s="126" t="str">
        <f>IF(ISBLANK($AZ$34)," ",IF($AW$34&lt;$AZ$34,$AF$34,IF($AZ$34&lt;$AW$34,$O$34)))</f>
        <v>Armina Bielefeld</v>
      </c>
      <c r="CB34" s="126" t="str">
        <f>IF(ISBLANK($AZ$34)," ",IF($AW$34&gt;$AZ$34,$AF$34,IF($AZ$34&gt;$AW$34,$O$34)))</f>
        <v>Satteldorf</v>
      </c>
      <c r="CC34" s="106"/>
      <c r="CD34" s="106"/>
      <c r="CE34" s="70"/>
      <c r="CF34" s="70"/>
      <c r="CG34" s="70"/>
      <c r="CH34" s="47"/>
      <c r="CI34" s="47"/>
      <c r="CJ34" s="70"/>
      <c r="CK34" s="70"/>
      <c r="CL34" s="70"/>
      <c r="CM34" s="70"/>
      <c r="CN34" s="70"/>
      <c r="CO34" s="70"/>
      <c r="CP34" s="70"/>
      <c r="CQ34" s="70"/>
      <c r="CR34" s="70"/>
      <c r="CS34" s="65"/>
      <c r="CT34" s="65"/>
      <c r="CU34" s="65"/>
      <c r="CV34" s="65"/>
      <c r="CW34" s="65"/>
      <c r="CX34" s="65"/>
    </row>
    <row r="35" spans="2:102" ht="12" customHeight="1" thickBot="1">
      <c r="B35" s="557"/>
      <c r="C35" s="558"/>
      <c r="D35" s="562"/>
      <c r="E35" s="563"/>
      <c r="F35" s="563"/>
      <c r="G35" s="563"/>
      <c r="H35" s="563"/>
      <c r="I35" s="564"/>
      <c r="J35" s="568"/>
      <c r="K35" s="569"/>
      <c r="L35" s="569"/>
      <c r="M35" s="569"/>
      <c r="N35" s="570"/>
      <c r="O35" s="586" t="s">
        <v>153</v>
      </c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129"/>
      <c r="AF35" s="587" t="s">
        <v>162</v>
      </c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87"/>
      <c r="AU35" s="587"/>
      <c r="AV35" s="588"/>
      <c r="AW35" s="582"/>
      <c r="AX35" s="583"/>
      <c r="AY35" s="583"/>
      <c r="AZ35" s="583"/>
      <c r="BA35" s="585"/>
      <c r="BB35" s="563"/>
      <c r="BC35" s="564"/>
      <c r="BM35" s="216"/>
      <c r="BN35" s="216"/>
      <c r="BO35" s="216"/>
      <c r="BP35" s="216"/>
      <c r="BQ35" s="216"/>
      <c r="BR35" s="216"/>
      <c r="BS35" s="216"/>
      <c r="BT35" s="216"/>
      <c r="BU35" s="109"/>
      <c r="BV35" s="109"/>
      <c r="BW35" s="109"/>
      <c r="BX35" s="109"/>
      <c r="BY35" s="109"/>
      <c r="BZ35" s="109"/>
      <c r="CB35" s="47"/>
      <c r="CC35" s="106"/>
      <c r="CD35" s="106"/>
      <c r="CE35" s="70"/>
      <c r="CF35" s="70"/>
      <c r="CG35" s="70"/>
      <c r="CH35" s="47"/>
      <c r="CI35" s="47"/>
      <c r="CJ35" s="70"/>
      <c r="CK35" s="70"/>
      <c r="CL35" s="70"/>
      <c r="CM35" s="70"/>
      <c r="CN35" s="70"/>
      <c r="CO35" s="70"/>
      <c r="CP35" s="70"/>
      <c r="CQ35" s="70"/>
      <c r="CR35" s="70"/>
      <c r="CS35" s="65"/>
      <c r="CT35" s="65"/>
      <c r="CU35" s="65"/>
      <c r="CV35" s="65"/>
      <c r="CW35" s="65"/>
      <c r="CX35" s="65"/>
    </row>
    <row r="36" spans="7:147" s="14" customFormat="1" ht="15" customHeight="1" thickBot="1">
      <c r="G36" s="211"/>
      <c r="H36" s="212"/>
      <c r="I36" s="212"/>
      <c r="J36" s="212"/>
      <c r="K36" s="212"/>
      <c r="L36" s="212"/>
      <c r="M36" s="210"/>
      <c r="T36" s="211"/>
      <c r="U36" s="69"/>
      <c r="V36" s="69"/>
      <c r="W36" s="69"/>
      <c r="X36" s="213"/>
      <c r="Y36" s="213"/>
      <c r="Z36" s="213"/>
      <c r="AA36" s="213"/>
      <c r="AB36" s="213"/>
      <c r="AC36" s="210"/>
      <c r="AK36" s="211"/>
      <c r="AL36" s="213"/>
      <c r="AM36" s="213"/>
      <c r="AN36" s="213"/>
      <c r="AO36" s="213"/>
      <c r="AP36" s="213"/>
      <c r="AQ36" s="210"/>
      <c r="BE36" s="214"/>
      <c r="BF36" s="214"/>
      <c r="BG36" s="214"/>
      <c r="BH36" s="214"/>
      <c r="BI36" s="214"/>
      <c r="BJ36" s="214"/>
      <c r="BK36" s="214"/>
      <c r="BL36" s="21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143"/>
      <c r="CB36" s="55"/>
      <c r="CC36" s="71"/>
      <c r="CD36" s="71"/>
      <c r="CE36" s="68"/>
      <c r="CF36" s="68"/>
      <c r="CG36" s="68"/>
      <c r="CH36" s="55"/>
      <c r="CI36" s="55"/>
      <c r="CJ36" s="68"/>
      <c r="CK36" s="68"/>
      <c r="CL36" s="68"/>
      <c r="CM36" s="68"/>
      <c r="CN36" s="68"/>
      <c r="CO36" s="68"/>
      <c r="CP36" s="68"/>
      <c r="CQ36" s="68"/>
      <c r="CR36" s="68"/>
      <c r="CS36" s="67"/>
      <c r="CT36" s="67"/>
      <c r="CU36" s="67"/>
      <c r="CV36" s="67"/>
      <c r="CW36" s="67"/>
      <c r="CX36" s="6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</row>
    <row r="37" spans="2:102" ht="19.5" customHeight="1" thickBot="1">
      <c r="B37" s="574" t="s">
        <v>5</v>
      </c>
      <c r="C37" s="575"/>
      <c r="D37" s="576" t="s">
        <v>6</v>
      </c>
      <c r="E37" s="577"/>
      <c r="F37" s="577"/>
      <c r="G37" s="577"/>
      <c r="H37" s="577"/>
      <c r="I37" s="578"/>
      <c r="J37" s="551" t="s">
        <v>7</v>
      </c>
      <c r="K37" s="552"/>
      <c r="L37" s="552"/>
      <c r="M37" s="552"/>
      <c r="N37" s="553"/>
      <c r="O37" s="551" t="s">
        <v>110</v>
      </c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2"/>
      <c r="AV37" s="553"/>
      <c r="AW37" s="551" t="s">
        <v>9</v>
      </c>
      <c r="AX37" s="552"/>
      <c r="AY37" s="552"/>
      <c r="AZ37" s="552"/>
      <c r="BA37" s="553"/>
      <c r="BB37" s="551"/>
      <c r="BC37" s="554"/>
      <c r="BM37" s="216"/>
      <c r="BN37" s="216"/>
      <c r="BO37" s="216"/>
      <c r="BP37" s="216"/>
      <c r="BQ37" s="216"/>
      <c r="BR37" s="216"/>
      <c r="BS37" s="216"/>
      <c r="BT37" s="216"/>
      <c r="BU37" s="109"/>
      <c r="BV37" s="109"/>
      <c r="BW37" s="109"/>
      <c r="BX37" s="109"/>
      <c r="BY37" s="109"/>
      <c r="BZ37" s="109"/>
      <c r="CB37" s="47"/>
      <c r="CC37" s="106"/>
      <c r="CD37" s="106"/>
      <c r="CE37" s="70"/>
      <c r="CF37" s="70"/>
      <c r="CG37" s="70"/>
      <c r="CH37" s="47"/>
      <c r="CI37" s="47"/>
      <c r="CJ37" s="70"/>
      <c r="CK37" s="70"/>
      <c r="CL37" s="70"/>
      <c r="CM37" s="70"/>
      <c r="CN37" s="70"/>
      <c r="CO37" s="70"/>
      <c r="CP37" s="70"/>
      <c r="CQ37" s="70"/>
      <c r="CR37" s="70"/>
      <c r="CS37" s="65"/>
      <c r="CT37" s="65"/>
      <c r="CU37" s="65"/>
      <c r="CV37" s="65"/>
      <c r="CW37" s="65"/>
      <c r="CX37" s="65"/>
    </row>
    <row r="38" spans="2:102" ht="18" customHeight="1">
      <c r="B38" s="555">
        <v>7</v>
      </c>
      <c r="C38" s="556"/>
      <c r="D38" s="559">
        <v>1</v>
      </c>
      <c r="E38" s="560"/>
      <c r="F38" s="560"/>
      <c r="G38" s="560"/>
      <c r="H38" s="560"/>
      <c r="I38" s="561"/>
      <c r="J38" s="565">
        <v>0.59375</v>
      </c>
      <c r="K38" s="566"/>
      <c r="L38" s="566"/>
      <c r="M38" s="566"/>
      <c r="N38" s="567"/>
      <c r="O38" s="571" t="s">
        <v>198</v>
      </c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41" t="s">
        <v>11</v>
      </c>
      <c r="AF38" s="572" t="s">
        <v>186</v>
      </c>
      <c r="AG38" s="572"/>
      <c r="AH38" s="572"/>
      <c r="AI38" s="572"/>
      <c r="AJ38" s="572"/>
      <c r="AK38" s="572"/>
      <c r="AL38" s="572"/>
      <c r="AM38" s="572"/>
      <c r="AN38" s="572"/>
      <c r="AO38" s="572"/>
      <c r="AP38" s="572"/>
      <c r="AQ38" s="572"/>
      <c r="AR38" s="572"/>
      <c r="AS38" s="572"/>
      <c r="AT38" s="572"/>
      <c r="AU38" s="572"/>
      <c r="AV38" s="579"/>
      <c r="AW38" s="580">
        <v>1</v>
      </c>
      <c r="AX38" s="581"/>
      <c r="AY38" s="581" t="s">
        <v>12</v>
      </c>
      <c r="AZ38" s="581">
        <v>0</v>
      </c>
      <c r="BA38" s="584"/>
      <c r="BB38" s="560"/>
      <c r="BC38" s="561"/>
      <c r="BM38" s="216"/>
      <c r="BN38" s="216"/>
      <c r="BO38" s="216"/>
      <c r="BP38" s="216"/>
      <c r="BQ38" s="216"/>
      <c r="BR38" s="216"/>
      <c r="BS38" s="216"/>
      <c r="BT38" s="216"/>
      <c r="BU38" s="109"/>
      <c r="BV38" s="109"/>
      <c r="BW38" s="109"/>
      <c r="BX38" s="109"/>
      <c r="BY38" s="109"/>
      <c r="BZ38" s="109"/>
      <c r="CA38" s="127" t="str">
        <f>IF(ISBLANK($AZ$38)," ",IF($AW$38&lt;$AZ$38,$AF$38,IF($AZ$38&lt;$AW$38,$O$38)))</f>
        <v>Hertha BSC</v>
      </c>
      <c r="CB38" s="126" t="str">
        <f>IF(ISBLANK($AZ$38)," ",IF($AW$38&gt;$AZ$38,$AF$38,IF($AZ$38&gt;$AW$38,$O$38)))</f>
        <v>Zenit St. Petersburg</v>
      </c>
      <c r="CC38" s="106"/>
      <c r="CD38" s="106"/>
      <c r="CE38" s="70"/>
      <c r="CF38" s="70"/>
      <c r="CG38" s="70"/>
      <c r="CH38" s="47"/>
      <c r="CI38" s="47"/>
      <c r="CJ38" s="70"/>
      <c r="CK38" s="70"/>
      <c r="CL38" s="70"/>
      <c r="CM38" s="70"/>
      <c r="CN38" s="70"/>
      <c r="CO38" s="70"/>
      <c r="CP38" s="70"/>
      <c r="CQ38" s="70"/>
      <c r="CR38" s="70"/>
      <c r="CS38" s="65"/>
      <c r="CT38" s="65"/>
      <c r="CU38" s="65"/>
      <c r="CV38" s="65"/>
      <c r="CW38" s="65"/>
      <c r="CX38" s="65"/>
    </row>
    <row r="39" spans="2:102" ht="12" customHeight="1" thickBot="1">
      <c r="B39" s="557"/>
      <c r="C39" s="558"/>
      <c r="D39" s="562"/>
      <c r="E39" s="563"/>
      <c r="F39" s="563"/>
      <c r="G39" s="563"/>
      <c r="H39" s="563"/>
      <c r="I39" s="564"/>
      <c r="J39" s="568"/>
      <c r="K39" s="569"/>
      <c r="L39" s="569"/>
      <c r="M39" s="569"/>
      <c r="N39" s="570"/>
      <c r="O39" s="586" t="s">
        <v>158</v>
      </c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129"/>
      <c r="AF39" s="587" t="s">
        <v>151</v>
      </c>
      <c r="AG39" s="587"/>
      <c r="AH39" s="587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87"/>
      <c r="AU39" s="587"/>
      <c r="AV39" s="588"/>
      <c r="AW39" s="582"/>
      <c r="AX39" s="583"/>
      <c r="AY39" s="583"/>
      <c r="AZ39" s="583"/>
      <c r="BA39" s="585"/>
      <c r="BB39" s="563"/>
      <c r="BC39" s="564"/>
      <c r="BM39" s="216"/>
      <c r="BN39" s="216"/>
      <c r="BO39" s="216"/>
      <c r="BP39" s="216"/>
      <c r="BQ39" s="216"/>
      <c r="BR39" s="216"/>
      <c r="BS39" s="216"/>
      <c r="BT39" s="216"/>
      <c r="BU39" s="109"/>
      <c r="BV39" s="109"/>
      <c r="BW39" s="109"/>
      <c r="BX39" s="109"/>
      <c r="BY39" s="109"/>
      <c r="BZ39" s="109"/>
      <c r="CB39" s="47"/>
      <c r="CC39" s="106"/>
      <c r="CD39" s="106"/>
      <c r="CE39" s="70"/>
      <c r="CF39" s="70"/>
      <c r="CG39" s="70"/>
      <c r="CH39" s="47"/>
      <c r="CI39" s="47"/>
      <c r="CJ39" s="70"/>
      <c r="CK39" s="70"/>
      <c r="CL39" s="70"/>
      <c r="CM39" s="70"/>
      <c r="CN39" s="70"/>
      <c r="CO39" s="70"/>
      <c r="CP39" s="70"/>
      <c r="CQ39" s="70"/>
      <c r="CR39" s="70"/>
      <c r="CS39" s="65"/>
      <c r="CT39" s="65"/>
      <c r="CU39" s="65"/>
      <c r="CV39" s="65"/>
      <c r="CW39" s="65"/>
      <c r="CX39" s="65"/>
    </row>
    <row r="40" spans="65:102" ht="15" customHeight="1" thickBot="1">
      <c r="BM40" s="216"/>
      <c r="BN40" s="216"/>
      <c r="BO40" s="216"/>
      <c r="BP40" s="216"/>
      <c r="BQ40" s="216"/>
      <c r="BR40" s="216"/>
      <c r="BS40" s="216"/>
      <c r="BT40" s="216"/>
      <c r="BU40" s="109"/>
      <c r="BV40" s="109"/>
      <c r="BW40" s="109"/>
      <c r="BX40" s="109"/>
      <c r="BY40" s="109"/>
      <c r="BZ40" s="109"/>
      <c r="CB40" s="47"/>
      <c r="CC40" s="106"/>
      <c r="CD40" s="106"/>
      <c r="CE40" s="70"/>
      <c r="CF40" s="70"/>
      <c r="CG40" s="70"/>
      <c r="CH40" s="47"/>
      <c r="CI40" s="47"/>
      <c r="CJ40" s="70"/>
      <c r="CK40" s="70"/>
      <c r="CL40" s="70"/>
      <c r="CM40" s="70"/>
      <c r="CN40" s="70"/>
      <c r="CO40" s="70"/>
      <c r="CP40" s="70"/>
      <c r="CQ40" s="70"/>
      <c r="CR40" s="70"/>
      <c r="CS40" s="65"/>
      <c r="CT40" s="65"/>
      <c r="CU40" s="65"/>
      <c r="CV40" s="65"/>
      <c r="CW40" s="65"/>
      <c r="CX40" s="65"/>
    </row>
    <row r="41" spans="2:102" ht="19.5" customHeight="1" thickBot="1">
      <c r="B41" s="574" t="s">
        <v>5</v>
      </c>
      <c r="C41" s="575"/>
      <c r="D41" s="576" t="s">
        <v>6</v>
      </c>
      <c r="E41" s="577"/>
      <c r="F41" s="577"/>
      <c r="G41" s="577"/>
      <c r="H41" s="577"/>
      <c r="I41" s="578"/>
      <c r="J41" s="551" t="s">
        <v>7</v>
      </c>
      <c r="K41" s="552"/>
      <c r="L41" s="552"/>
      <c r="M41" s="552"/>
      <c r="N41" s="553"/>
      <c r="O41" s="551" t="s">
        <v>111</v>
      </c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3"/>
      <c r="AW41" s="551" t="s">
        <v>9</v>
      </c>
      <c r="AX41" s="552"/>
      <c r="AY41" s="552"/>
      <c r="AZ41" s="552"/>
      <c r="BA41" s="553"/>
      <c r="BB41" s="551"/>
      <c r="BC41" s="554"/>
      <c r="BM41" s="216"/>
      <c r="BN41" s="216"/>
      <c r="BO41" s="216"/>
      <c r="BP41" s="216"/>
      <c r="BQ41" s="216"/>
      <c r="BR41" s="216"/>
      <c r="BS41" s="216"/>
      <c r="BT41" s="216"/>
      <c r="BU41" s="109"/>
      <c r="BV41" s="109"/>
      <c r="BW41" s="109"/>
      <c r="BX41" s="109"/>
      <c r="BY41" s="109"/>
      <c r="BZ41" s="109"/>
      <c r="CB41" s="47"/>
      <c r="CC41" s="106"/>
      <c r="CD41" s="106"/>
      <c r="CE41" s="70"/>
      <c r="CF41" s="70"/>
      <c r="CG41" s="70"/>
      <c r="CH41" s="47"/>
      <c r="CI41" s="47"/>
      <c r="CJ41" s="70"/>
      <c r="CK41" s="70"/>
      <c r="CL41" s="70"/>
      <c r="CM41" s="70"/>
      <c r="CN41" s="70"/>
      <c r="CO41" s="70"/>
      <c r="CP41" s="70"/>
      <c r="CQ41" s="70"/>
      <c r="CR41" s="70"/>
      <c r="CS41" s="65"/>
      <c r="CT41" s="65"/>
      <c r="CU41" s="65"/>
      <c r="CV41" s="65"/>
      <c r="CW41" s="65"/>
      <c r="CX41" s="65"/>
    </row>
    <row r="42" spans="2:102" ht="18" customHeight="1">
      <c r="B42" s="555">
        <v>8</v>
      </c>
      <c r="C42" s="556"/>
      <c r="D42" s="559">
        <v>3</v>
      </c>
      <c r="E42" s="560"/>
      <c r="F42" s="560"/>
      <c r="G42" s="560"/>
      <c r="H42" s="560"/>
      <c r="I42" s="561"/>
      <c r="J42" s="565">
        <v>0.59375</v>
      </c>
      <c r="K42" s="566"/>
      <c r="L42" s="566"/>
      <c r="M42" s="566"/>
      <c r="N42" s="567"/>
      <c r="O42" s="571" t="s">
        <v>193</v>
      </c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41" t="s">
        <v>11</v>
      </c>
      <c r="AF42" s="572" t="s">
        <v>176</v>
      </c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72"/>
      <c r="AV42" s="579"/>
      <c r="AW42" s="580">
        <v>2</v>
      </c>
      <c r="AX42" s="581"/>
      <c r="AY42" s="581" t="s">
        <v>12</v>
      </c>
      <c r="AZ42" s="581">
        <v>0</v>
      </c>
      <c r="BA42" s="584"/>
      <c r="BB42" s="560"/>
      <c r="BC42" s="561"/>
      <c r="BM42" s="216"/>
      <c r="BN42" s="216"/>
      <c r="BO42" s="216"/>
      <c r="BP42" s="216"/>
      <c r="BQ42" s="216"/>
      <c r="BR42" s="216"/>
      <c r="BS42" s="216"/>
      <c r="BT42" s="216"/>
      <c r="BU42" s="109"/>
      <c r="BV42" s="109"/>
      <c r="BW42" s="109"/>
      <c r="BX42" s="109"/>
      <c r="BY42" s="109"/>
      <c r="BZ42" s="109"/>
      <c r="CA42" s="127" t="str">
        <f>IF(ISBLANK($AZ$42)," ",IF($AW$42&lt;$AZ$42,$AF$42,IF($AZ$42&lt;$AW$42,$O$42)))</f>
        <v>PSV Eindhoven</v>
      </c>
      <c r="CB42" s="126" t="str">
        <f>IF(ISBLANK($AZ$42)," ",IF($AW$42&gt;$AZ$42,$AF$42,IF($AZ$42&gt;$AW$42,$O$42)))</f>
        <v>Eintracht Dortmund</v>
      </c>
      <c r="CC42" s="106"/>
      <c r="CD42" s="106"/>
      <c r="CE42" s="70"/>
      <c r="CF42" s="70"/>
      <c r="CG42" s="70"/>
      <c r="CH42" s="47"/>
      <c r="CI42" s="47"/>
      <c r="CJ42" s="70"/>
      <c r="CK42" s="70"/>
      <c r="CL42" s="70"/>
      <c r="CM42" s="70"/>
      <c r="CN42" s="70"/>
      <c r="CO42" s="70"/>
      <c r="CP42" s="70"/>
      <c r="CQ42" s="70"/>
      <c r="CR42" s="70"/>
      <c r="CS42" s="65"/>
      <c r="CT42" s="65"/>
      <c r="CU42" s="65"/>
      <c r="CV42" s="65"/>
      <c r="CW42" s="65"/>
      <c r="CX42" s="65"/>
    </row>
    <row r="43" spans="2:102" ht="12" customHeight="1" thickBot="1">
      <c r="B43" s="557"/>
      <c r="C43" s="558"/>
      <c r="D43" s="562"/>
      <c r="E43" s="563"/>
      <c r="F43" s="563"/>
      <c r="G43" s="563"/>
      <c r="H43" s="563"/>
      <c r="I43" s="564"/>
      <c r="J43" s="568"/>
      <c r="K43" s="569"/>
      <c r="L43" s="569"/>
      <c r="M43" s="569"/>
      <c r="N43" s="570"/>
      <c r="O43" s="586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129"/>
      <c r="AF43" s="587" t="s">
        <v>160</v>
      </c>
      <c r="AG43" s="587"/>
      <c r="AH43" s="587"/>
      <c r="AI43" s="587"/>
      <c r="AJ43" s="587"/>
      <c r="AK43" s="587"/>
      <c r="AL43" s="587"/>
      <c r="AM43" s="587"/>
      <c r="AN43" s="587"/>
      <c r="AO43" s="587"/>
      <c r="AP43" s="587"/>
      <c r="AQ43" s="587"/>
      <c r="AR43" s="587"/>
      <c r="AS43" s="587"/>
      <c r="AT43" s="587"/>
      <c r="AU43" s="587"/>
      <c r="AV43" s="588"/>
      <c r="AW43" s="582"/>
      <c r="AX43" s="583"/>
      <c r="AY43" s="583"/>
      <c r="AZ43" s="583"/>
      <c r="BA43" s="585"/>
      <c r="BB43" s="563"/>
      <c r="BC43" s="564"/>
      <c r="BM43" s="216"/>
      <c r="BN43" s="216"/>
      <c r="BO43" s="216"/>
      <c r="BP43" s="216"/>
      <c r="BQ43" s="216"/>
      <c r="BR43" s="216"/>
      <c r="BS43" s="216"/>
      <c r="BT43" s="216"/>
      <c r="BU43" s="109"/>
      <c r="BV43" s="109"/>
      <c r="BW43" s="109"/>
      <c r="BX43" s="109"/>
      <c r="BY43" s="109"/>
      <c r="BZ43" s="109"/>
      <c r="CB43" s="47"/>
      <c r="CC43" s="106"/>
      <c r="CD43" s="106"/>
      <c r="CE43" s="70"/>
      <c r="CF43" s="70"/>
      <c r="CG43" s="70"/>
      <c r="CH43" s="47"/>
      <c r="CI43" s="47"/>
      <c r="CJ43" s="70"/>
      <c r="CK43" s="70"/>
      <c r="CL43" s="70"/>
      <c r="CM43" s="70"/>
      <c r="CN43" s="70"/>
      <c r="CO43" s="70"/>
      <c r="CP43" s="70"/>
      <c r="CQ43" s="70"/>
      <c r="CR43" s="70"/>
      <c r="CS43" s="65"/>
      <c r="CT43" s="65"/>
      <c r="CU43" s="65"/>
      <c r="CV43" s="65"/>
      <c r="CW43" s="65"/>
      <c r="CX43" s="65"/>
    </row>
    <row r="44" spans="2:102" ht="25.5" customHeight="1">
      <c r="B44" s="114"/>
      <c r="C44" s="114"/>
      <c r="D44" s="114"/>
      <c r="E44" s="114"/>
      <c r="F44" s="114"/>
      <c r="G44" s="114"/>
      <c r="H44" s="114"/>
      <c r="I44" s="114"/>
      <c r="J44" s="130"/>
      <c r="K44" s="130"/>
      <c r="L44" s="130"/>
      <c r="M44" s="130"/>
      <c r="N44" s="130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15"/>
      <c r="AX44" s="115"/>
      <c r="AY44" s="115"/>
      <c r="AZ44" s="115"/>
      <c r="BA44" s="115"/>
      <c r="BB44" s="114"/>
      <c r="BC44" s="114"/>
      <c r="BM44" s="216"/>
      <c r="BN44" s="216"/>
      <c r="BO44" s="216"/>
      <c r="BP44" s="216"/>
      <c r="BQ44" s="216"/>
      <c r="BR44" s="216"/>
      <c r="BS44" s="216"/>
      <c r="BT44" s="216"/>
      <c r="BU44" s="109"/>
      <c r="BV44" s="109"/>
      <c r="BW44" s="109"/>
      <c r="BX44" s="109"/>
      <c r="BY44" s="109"/>
      <c r="BZ44" s="109"/>
      <c r="CB44" s="47"/>
      <c r="CC44" s="106"/>
      <c r="CD44" s="106"/>
      <c r="CE44" s="70"/>
      <c r="CF44" s="70"/>
      <c r="CG44" s="70"/>
      <c r="CH44" s="47"/>
      <c r="CI44" s="47"/>
      <c r="CJ44" s="70"/>
      <c r="CK44" s="70"/>
      <c r="CL44" s="70"/>
      <c r="CM44" s="70"/>
      <c r="CN44" s="70"/>
      <c r="CO44" s="70"/>
      <c r="CP44" s="70"/>
      <c r="CQ44" s="70"/>
      <c r="CR44" s="70"/>
      <c r="CS44" s="65"/>
      <c r="CT44" s="65"/>
      <c r="CU44" s="65"/>
      <c r="CV44" s="65"/>
      <c r="CW44" s="65"/>
      <c r="CX44" s="65"/>
    </row>
  </sheetData>
  <sheetProtection/>
  <mergeCells count="138">
    <mergeCell ref="AY42:AY43"/>
    <mergeCell ref="AZ42:BA43"/>
    <mergeCell ref="BB42:BC43"/>
    <mergeCell ref="BB38:BC39"/>
    <mergeCell ref="BB41:BC41"/>
    <mergeCell ref="AY38:AY39"/>
    <mergeCell ref="AW41:BA41"/>
    <mergeCell ref="AW38:AX39"/>
    <mergeCell ref="AZ38:BA39"/>
    <mergeCell ref="O43:AD43"/>
    <mergeCell ref="AF43:AV43"/>
    <mergeCell ref="AW42:AX43"/>
    <mergeCell ref="B42:C43"/>
    <mergeCell ref="D42:I43"/>
    <mergeCell ref="J42:N43"/>
    <mergeCell ref="O42:AD42"/>
    <mergeCell ref="J38:N39"/>
    <mergeCell ref="O38:AD38"/>
    <mergeCell ref="AF38:AV38"/>
    <mergeCell ref="O39:AD39"/>
    <mergeCell ref="AF39:AV39"/>
    <mergeCell ref="AF42:AV42"/>
    <mergeCell ref="B41:C41"/>
    <mergeCell ref="D41:I41"/>
    <mergeCell ref="J41:N41"/>
    <mergeCell ref="O41:AV41"/>
    <mergeCell ref="B37:C37"/>
    <mergeCell ref="D37:I37"/>
    <mergeCell ref="J37:N37"/>
    <mergeCell ref="O37:AV37"/>
    <mergeCell ref="B38:C39"/>
    <mergeCell ref="D38:I39"/>
    <mergeCell ref="BB34:BC35"/>
    <mergeCell ref="O35:AD35"/>
    <mergeCell ref="AF35:AV35"/>
    <mergeCell ref="AW37:BA37"/>
    <mergeCell ref="BB37:BC37"/>
    <mergeCell ref="AF34:AV34"/>
    <mergeCell ref="AW34:AX35"/>
    <mergeCell ref="AY34:AY35"/>
    <mergeCell ref="AZ34:BA35"/>
    <mergeCell ref="B34:C35"/>
    <mergeCell ref="D34:I35"/>
    <mergeCell ref="J34:N35"/>
    <mergeCell ref="O34:AD34"/>
    <mergeCell ref="BB30:BC31"/>
    <mergeCell ref="O31:AD31"/>
    <mergeCell ref="AF31:AV31"/>
    <mergeCell ref="B33:C33"/>
    <mergeCell ref="D33:I33"/>
    <mergeCell ref="J33:N33"/>
    <mergeCell ref="O33:AV33"/>
    <mergeCell ref="AW33:BA33"/>
    <mergeCell ref="BB33:BC33"/>
    <mergeCell ref="AF30:AV30"/>
    <mergeCell ref="AW30:AX31"/>
    <mergeCell ref="AY30:AY31"/>
    <mergeCell ref="AZ30:BA31"/>
    <mergeCell ref="B30:C31"/>
    <mergeCell ref="D30:I31"/>
    <mergeCell ref="J30:N31"/>
    <mergeCell ref="O30:AD30"/>
    <mergeCell ref="BB26:BC27"/>
    <mergeCell ref="O27:AD27"/>
    <mergeCell ref="AF27:AV27"/>
    <mergeCell ref="B29:C29"/>
    <mergeCell ref="D29:I29"/>
    <mergeCell ref="J29:N29"/>
    <mergeCell ref="O29:AV29"/>
    <mergeCell ref="AW29:BA29"/>
    <mergeCell ref="BB29:BC29"/>
    <mergeCell ref="AF26:AV26"/>
    <mergeCell ref="AW26:AX27"/>
    <mergeCell ref="AY26:AY27"/>
    <mergeCell ref="AZ26:BA27"/>
    <mergeCell ref="B26:C27"/>
    <mergeCell ref="D26:I27"/>
    <mergeCell ref="J26:N27"/>
    <mergeCell ref="O26:AD26"/>
    <mergeCell ref="BB22:BC23"/>
    <mergeCell ref="O23:AD23"/>
    <mergeCell ref="AF23:AV23"/>
    <mergeCell ref="B25:C25"/>
    <mergeCell ref="D25:I25"/>
    <mergeCell ref="J25:N25"/>
    <mergeCell ref="O25:AV25"/>
    <mergeCell ref="AW25:BA25"/>
    <mergeCell ref="BB25:BC25"/>
    <mergeCell ref="AF22:AV22"/>
    <mergeCell ref="AW22:AX23"/>
    <mergeCell ref="AY22:AY23"/>
    <mergeCell ref="AZ22:BA23"/>
    <mergeCell ref="B22:C23"/>
    <mergeCell ref="D22:I23"/>
    <mergeCell ref="J22:N23"/>
    <mergeCell ref="O22:AD22"/>
    <mergeCell ref="BB18:BC19"/>
    <mergeCell ref="O19:AD19"/>
    <mergeCell ref="AF19:AV19"/>
    <mergeCell ref="B21:C21"/>
    <mergeCell ref="D21:I21"/>
    <mergeCell ref="J21:N21"/>
    <mergeCell ref="O21:AV21"/>
    <mergeCell ref="AW21:BA21"/>
    <mergeCell ref="BB21:BC21"/>
    <mergeCell ref="AF18:AV18"/>
    <mergeCell ref="AW18:AX19"/>
    <mergeCell ref="AY18:AY19"/>
    <mergeCell ref="AZ18:BA19"/>
    <mergeCell ref="B18:C19"/>
    <mergeCell ref="D18:I19"/>
    <mergeCell ref="J18:N19"/>
    <mergeCell ref="O18:AD18"/>
    <mergeCell ref="BB14:BC15"/>
    <mergeCell ref="O15:AD15"/>
    <mergeCell ref="AF15:AV15"/>
    <mergeCell ref="B17:C17"/>
    <mergeCell ref="D17:I17"/>
    <mergeCell ref="J17:N17"/>
    <mergeCell ref="O17:AV17"/>
    <mergeCell ref="AW17:BA17"/>
    <mergeCell ref="BB17:BC17"/>
    <mergeCell ref="AF14:AV14"/>
    <mergeCell ref="AW14:AX15"/>
    <mergeCell ref="AY14:AY15"/>
    <mergeCell ref="AZ14:BA15"/>
    <mergeCell ref="B2:BC4"/>
    <mergeCell ref="B5:BC5"/>
    <mergeCell ref="B13:C13"/>
    <mergeCell ref="D13:I13"/>
    <mergeCell ref="J13:N13"/>
    <mergeCell ref="O13:AV13"/>
    <mergeCell ref="AW13:BA13"/>
    <mergeCell ref="BB13:BC13"/>
    <mergeCell ref="B14:C15"/>
    <mergeCell ref="D14:I15"/>
    <mergeCell ref="J14:N15"/>
    <mergeCell ref="O14:AD14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4">
    <tabColor indexed="34"/>
  </sheetPr>
  <dimension ref="A1:EQ29"/>
  <sheetViews>
    <sheetView showGridLines="0" zoomScale="150" zoomScaleNormal="150" zoomScalePageLayoutView="0" workbookViewId="0" topLeftCell="A12">
      <selection activeCell="BX19" sqref="BX19"/>
    </sheetView>
  </sheetViews>
  <sheetFormatPr defaultColWidth="1.7109375" defaultRowHeight="12.75"/>
  <cols>
    <col min="1" max="55" width="1.7109375" style="0" customWidth="1"/>
    <col min="56" max="56" width="1.7109375" style="2" customWidth="1"/>
    <col min="57" max="57" width="1.7109375" style="34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2.28125" style="118" bestFit="1" customWidth="1"/>
    <col min="74" max="74" width="1.7109375" style="118" customWidth="1"/>
    <col min="75" max="75" width="2.28125" style="118" bestFit="1" customWidth="1"/>
    <col min="76" max="78" width="1.7109375" style="118" customWidth="1"/>
    <col min="79" max="79" width="12.421875" style="134" customWidth="1"/>
    <col min="80" max="80" width="8.00390625" style="112" bestFit="1" customWidth="1"/>
    <col min="81" max="81" width="4.140625" style="135" bestFit="1" customWidth="1"/>
    <col min="82" max="82" width="1.7109375" style="135" bestFit="1" customWidth="1"/>
    <col min="83" max="83" width="4.140625" style="135" bestFit="1" customWidth="1"/>
    <col min="84" max="85" width="6.28125" style="135" customWidth="1"/>
    <col min="86" max="86" width="12.421875" style="112" customWidth="1"/>
    <col min="87" max="87" width="8.00390625" style="112" bestFit="1" customWidth="1"/>
    <col min="88" max="88" width="4.140625" style="133" bestFit="1" customWidth="1"/>
    <col min="89" max="89" width="1.7109375" style="133" bestFit="1" customWidth="1"/>
    <col min="90" max="90" width="4.140625" style="133" bestFit="1" customWidth="1"/>
    <col min="91" max="91" width="6.28125" style="133" customWidth="1"/>
    <col min="92" max="96" width="1.7109375" style="133" customWidth="1"/>
    <col min="97" max="147" width="1.7109375" style="102" customWidth="1"/>
    <col min="148" max="16384" width="1.7109375" style="2" customWidth="1"/>
  </cols>
  <sheetData>
    <row r="1" spans="1:136" s="45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5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109"/>
      <c r="BV1" s="92"/>
      <c r="BW1" s="92"/>
      <c r="BX1" s="92"/>
      <c r="BY1" s="92"/>
      <c r="BZ1" s="92"/>
      <c r="CA1" s="48"/>
      <c r="CB1" s="48"/>
      <c r="CC1" s="107"/>
      <c r="CD1" s="107"/>
      <c r="CE1" s="107"/>
      <c r="CF1" s="107"/>
      <c r="CG1" s="107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</row>
    <row r="2" spans="1:115" s="50" customFormat="1" ht="11.25" customHeight="1">
      <c r="A2" s="1"/>
      <c r="B2" s="573" t="s">
        <v>61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66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73"/>
      <c r="BV2" s="63"/>
      <c r="BW2" s="63"/>
      <c r="BX2" s="63"/>
      <c r="BY2" s="63"/>
      <c r="BZ2" s="63"/>
      <c r="CA2" s="52"/>
      <c r="CB2" s="52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</row>
    <row r="3" spans="1:115" s="54" customFormat="1" ht="11.25" customHeight="1">
      <c r="A3" s="1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67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74"/>
      <c r="BV3" s="64"/>
      <c r="BW3" s="64"/>
      <c r="BX3" s="64"/>
      <c r="BY3" s="64"/>
      <c r="BZ3" s="64"/>
      <c r="CA3" s="56"/>
      <c r="CB3" s="56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</row>
    <row r="4" spans="2:115" s="54" customFormat="1" ht="11.25" customHeight="1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67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74"/>
      <c r="BV4" s="64"/>
      <c r="BW4" s="64"/>
      <c r="BX4" s="64"/>
      <c r="BY4" s="64"/>
      <c r="BZ4" s="64"/>
      <c r="CA4" s="56"/>
      <c r="CB4" s="56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</row>
    <row r="5" spans="56:115" s="54" customFormat="1" ht="15">
      <c r="BD5" s="67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74"/>
      <c r="BV5" s="64"/>
      <c r="BW5" s="64"/>
      <c r="BX5" s="64"/>
      <c r="BY5" s="64"/>
      <c r="BZ5" s="64"/>
      <c r="CA5" s="56"/>
      <c r="CB5" s="56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</row>
    <row r="6" spans="56:99" ht="11.25" customHeight="1"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93"/>
      <c r="BV6" s="93"/>
      <c r="BW6" s="93"/>
      <c r="BX6" s="93"/>
      <c r="BY6" s="93"/>
      <c r="BZ6" s="93"/>
      <c r="CA6" s="96"/>
      <c r="CB6" s="96"/>
      <c r="CC6" s="93"/>
      <c r="CD6" s="93"/>
      <c r="CE6" s="93"/>
      <c r="CF6" s="93"/>
      <c r="CG6" s="93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56:99" ht="11.25" customHeight="1"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93"/>
      <c r="BV7" s="93"/>
      <c r="BW7" s="93"/>
      <c r="BX7" s="93"/>
      <c r="BY7" s="93"/>
      <c r="BZ7" s="93"/>
      <c r="CA7" s="96"/>
      <c r="CB7" s="96"/>
      <c r="CC7" s="93"/>
      <c r="CD7" s="93"/>
      <c r="CE7" s="93"/>
      <c r="CF7" s="93"/>
      <c r="CG7" s="93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56:99" ht="11.25" customHeight="1"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93"/>
      <c r="BV8" s="93"/>
      <c r="BW8" s="93"/>
      <c r="BX8" s="93"/>
      <c r="BY8" s="93"/>
      <c r="BZ8" s="93"/>
      <c r="CA8" s="96"/>
      <c r="CB8" s="96"/>
      <c r="CC8" s="93"/>
      <c r="CD8" s="93"/>
      <c r="CE8" s="93"/>
      <c r="CF8" s="93"/>
      <c r="CG8" s="93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56:99" ht="4.5" customHeight="1"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93"/>
      <c r="BV9" s="93"/>
      <c r="BW9" s="93"/>
      <c r="BX9" s="93"/>
      <c r="BY9" s="93"/>
      <c r="BZ9" s="93"/>
      <c r="CA9" s="96"/>
      <c r="CB9" s="96"/>
      <c r="CC9" s="93"/>
      <c r="CD9" s="93"/>
      <c r="CE9" s="93"/>
      <c r="CF9" s="93"/>
      <c r="CG9" s="93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1:99" ht="12.75">
      <c r="A10" s="93" t="s">
        <v>70</v>
      </c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93"/>
      <c r="BV10" s="93"/>
      <c r="BW10" s="93"/>
      <c r="BX10" s="93"/>
      <c r="BY10" s="93"/>
      <c r="BZ10" s="93"/>
      <c r="CA10" s="96"/>
      <c r="CB10" s="96"/>
      <c r="CC10" s="93"/>
      <c r="CD10" s="93"/>
      <c r="CE10" s="93"/>
      <c r="CF10" s="93"/>
      <c r="CG10" s="93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2:116" ht="23.25">
      <c r="B11" s="589" t="s">
        <v>145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36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94"/>
      <c r="BV11" s="95"/>
      <c r="BW11" s="95"/>
      <c r="BX11" s="95"/>
      <c r="BY11" s="95"/>
      <c r="BZ11" s="95"/>
      <c r="CA11" s="98"/>
      <c r="CB11" s="98"/>
      <c r="CC11" s="93"/>
      <c r="CD11" s="93"/>
      <c r="CE11" s="93"/>
      <c r="CF11" s="93"/>
      <c r="CG11" s="93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2"/>
    </row>
    <row r="12" spans="7:147" s="116" customFormat="1" ht="4.5" customHeight="1" thickBot="1">
      <c r="G12" s="38"/>
      <c r="H12" s="120"/>
      <c r="I12" s="120"/>
      <c r="J12" s="120"/>
      <c r="K12" s="120"/>
      <c r="L12" s="120"/>
      <c r="M12" s="2"/>
      <c r="T12" s="38"/>
      <c r="U12" s="69"/>
      <c r="V12" s="69"/>
      <c r="W12" s="121"/>
      <c r="X12" s="122"/>
      <c r="Y12" s="122"/>
      <c r="Z12" s="122"/>
      <c r="AA12" s="122"/>
      <c r="AB12" s="122"/>
      <c r="AC12" s="2"/>
      <c r="AK12" s="38"/>
      <c r="AL12" s="122"/>
      <c r="AM12" s="122"/>
      <c r="AN12" s="122"/>
      <c r="AO12" s="122"/>
      <c r="AP12" s="122"/>
      <c r="AQ12" s="2"/>
      <c r="BE12" s="117"/>
      <c r="BF12" s="117"/>
      <c r="BG12" s="117"/>
      <c r="BH12" s="117"/>
      <c r="BI12" s="117"/>
      <c r="BJ12" s="117"/>
      <c r="BK12" s="117"/>
      <c r="BL12" s="117"/>
      <c r="BM12" s="119"/>
      <c r="BN12" s="119"/>
      <c r="BO12" s="119"/>
      <c r="BP12" s="119"/>
      <c r="BQ12" s="119"/>
      <c r="BR12" s="119"/>
      <c r="BS12" s="119"/>
      <c r="BT12" s="119"/>
      <c r="BU12" s="74"/>
      <c r="BV12" s="74"/>
      <c r="BW12" s="74"/>
      <c r="BX12" s="74"/>
      <c r="BY12" s="74"/>
      <c r="BZ12" s="74"/>
      <c r="CA12" s="136"/>
      <c r="CB12" s="91"/>
      <c r="CC12" s="71"/>
      <c r="CD12" s="71"/>
      <c r="CE12" s="71"/>
      <c r="CF12" s="71"/>
      <c r="CG12" s="71"/>
      <c r="CH12" s="55"/>
      <c r="CI12" s="55"/>
      <c r="CJ12" s="123"/>
      <c r="CK12" s="123"/>
      <c r="CL12" s="123"/>
      <c r="CM12" s="123"/>
      <c r="CN12" s="123"/>
      <c r="CO12" s="123"/>
      <c r="CP12" s="123"/>
      <c r="CQ12" s="123"/>
      <c r="CR12" s="123"/>
      <c r="CS12" s="111"/>
      <c r="CT12" s="111"/>
      <c r="CU12" s="111"/>
      <c r="CV12" s="111"/>
      <c r="CW12" s="111"/>
      <c r="CX12" s="111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</row>
    <row r="13" spans="2:102" ht="19.5" customHeight="1" thickBot="1">
      <c r="B13" s="574" t="s">
        <v>5</v>
      </c>
      <c r="C13" s="575"/>
      <c r="D13" s="576" t="s">
        <v>6</v>
      </c>
      <c r="E13" s="577"/>
      <c r="F13" s="577"/>
      <c r="G13" s="577"/>
      <c r="H13" s="577"/>
      <c r="I13" s="578"/>
      <c r="J13" s="551" t="s">
        <v>7</v>
      </c>
      <c r="K13" s="552"/>
      <c r="L13" s="552"/>
      <c r="M13" s="552"/>
      <c r="N13" s="553"/>
      <c r="O13" s="551" t="s">
        <v>25</v>
      </c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553"/>
      <c r="AW13" s="551" t="s">
        <v>9</v>
      </c>
      <c r="AX13" s="552"/>
      <c r="AY13" s="552"/>
      <c r="AZ13" s="552"/>
      <c r="BA13" s="553"/>
      <c r="BB13" s="551"/>
      <c r="BC13" s="554"/>
      <c r="BM13" s="72"/>
      <c r="BN13" s="72"/>
      <c r="BO13" s="72"/>
      <c r="BP13" s="72"/>
      <c r="BQ13" s="72"/>
      <c r="BR13" s="72"/>
      <c r="BS13" s="72"/>
      <c r="BT13" s="72"/>
      <c r="BU13" s="109"/>
      <c r="BV13" s="109"/>
      <c r="BW13" s="109"/>
      <c r="BX13" s="109"/>
      <c r="BY13" s="109"/>
      <c r="BZ13" s="109"/>
      <c r="CA13" s="138"/>
      <c r="CB13" s="137"/>
      <c r="CC13" s="106"/>
      <c r="CD13" s="106"/>
      <c r="CE13" s="106"/>
      <c r="CF13" s="106"/>
      <c r="CG13" s="106"/>
      <c r="CH13" s="47"/>
      <c r="CI13" s="47"/>
      <c r="CJ13" s="125"/>
      <c r="CK13" s="125"/>
      <c r="CL13" s="125"/>
      <c r="CM13" s="125"/>
      <c r="CN13" s="125"/>
      <c r="CO13" s="125"/>
      <c r="CP13" s="125"/>
      <c r="CQ13" s="125"/>
      <c r="CR13" s="125"/>
      <c r="CS13" s="101"/>
      <c r="CT13" s="101"/>
      <c r="CU13" s="101"/>
      <c r="CV13" s="101"/>
      <c r="CW13" s="101"/>
      <c r="CX13" s="101"/>
    </row>
    <row r="14" spans="2:102" ht="18" customHeight="1">
      <c r="B14" s="555"/>
      <c r="C14" s="556"/>
      <c r="D14" s="559">
        <v>1</v>
      </c>
      <c r="E14" s="560"/>
      <c r="F14" s="560"/>
      <c r="G14" s="560"/>
      <c r="H14" s="560"/>
      <c r="I14" s="561"/>
      <c r="J14" s="565">
        <v>0.607638888888889</v>
      </c>
      <c r="K14" s="566"/>
      <c r="L14" s="566"/>
      <c r="M14" s="566"/>
      <c r="N14" s="567"/>
      <c r="O14" s="571" t="s">
        <v>195</v>
      </c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41" t="s">
        <v>11</v>
      </c>
      <c r="AF14" s="572" t="s">
        <v>59</v>
      </c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9"/>
      <c r="AW14" s="580">
        <v>1</v>
      </c>
      <c r="AX14" s="581"/>
      <c r="AY14" s="581" t="s">
        <v>12</v>
      </c>
      <c r="AZ14" s="581">
        <v>0</v>
      </c>
      <c r="BA14" s="584"/>
      <c r="BB14" s="560"/>
      <c r="BC14" s="561"/>
      <c r="BM14" s="72"/>
      <c r="BN14" s="72"/>
      <c r="BO14" s="72"/>
      <c r="BP14" s="72"/>
      <c r="BQ14" s="72"/>
      <c r="BR14" s="72"/>
      <c r="BS14" s="72"/>
      <c r="BT14" s="72"/>
      <c r="BU14" s="109"/>
      <c r="BV14" s="109"/>
      <c r="BW14" s="109"/>
      <c r="BX14" s="109"/>
      <c r="BY14" s="109"/>
      <c r="BZ14" s="109"/>
      <c r="CA14" s="139" t="str">
        <f>IF(ISBLANK($AZ$14)," ",IF($AW$14&lt;$AZ$14,$AF$14,IF($AZ$14&lt;$AW$14,$O$14)))</f>
        <v>Tampa Brasov</v>
      </c>
      <c r="CB14" s="139" t="str">
        <f>IF(ISBLANK($AZ$14)," ",IF($AW$14&gt;$AZ$14,$AF$14,IF($AZ$14&gt;$AW$14,$O$14)))</f>
        <v>MSV Duisburg</v>
      </c>
      <c r="CC14" s="128"/>
      <c r="CD14" s="128"/>
      <c r="CE14" s="128"/>
      <c r="CF14" s="128"/>
      <c r="CG14" s="128"/>
      <c r="CH14" s="127"/>
      <c r="CI14" s="127"/>
      <c r="CJ14" s="127"/>
      <c r="CK14" s="127"/>
      <c r="CL14" s="127"/>
      <c r="CM14" s="127"/>
      <c r="CN14" s="127"/>
      <c r="CO14" s="127"/>
      <c r="CP14" s="127"/>
      <c r="CQ14" s="125"/>
      <c r="CR14" s="125"/>
      <c r="CS14" s="101"/>
      <c r="CT14" s="101"/>
      <c r="CU14" s="101"/>
      <c r="CV14" s="101"/>
      <c r="CW14" s="101"/>
      <c r="CX14" s="101"/>
    </row>
    <row r="15" spans="2:102" ht="12" customHeight="1" thickBot="1">
      <c r="B15" s="557"/>
      <c r="C15" s="558"/>
      <c r="D15" s="562"/>
      <c r="E15" s="563"/>
      <c r="F15" s="563"/>
      <c r="G15" s="563"/>
      <c r="H15" s="563"/>
      <c r="I15" s="564"/>
      <c r="J15" s="568"/>
      <c r="K15" s="569"/>
      <c r="L15" s="569"/>
      <c r="M15" s="569"/>
      <c r="N15" s="570"/>
      <c r="O15" s="586" t="s">
        <v>137</v>
      </c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129"/>
      <c r="AF15" s="587" t="s">
        <v>138</v>
      </c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8"/>
      <c r="AW15" s="582"/>
      <c r="AX15" s="583"/>
      <c r="AY15" s="583"/>
      <c r="AZ15" s="583"/>
      <c r="BA15" s="585"/>
      <c r="BB15" s="563"/>
      <c r="BC15" s="564"/>
      <c r="BM15" s="72"/>
      <c r="BN15" s="72"/>
      <c r="BO15" s="72"/>
      <c r="BP15" s="72"/>
      <c r="BQ15" s="72"/>
      <c r="BR15" s="72"/>
      <c r="BS15" s="72"/>
      <c r="BT15" s="72"/>
      <c r="BU15" s="109"/>
      <c r="BV15" s="109"/>
      <c r="BW15" s="109"/>
      <c r="BX15" s="109"/>
      <c r="BY15" s="109"/>
      <c r="BZ15" s="109"/>
      <c r="CA15" s="139"/>
      <c r="CB15" s="139"/>
      <c r="CC15" s="106"/>
      <c r="CD15" s="106"/>
      <c r="CE15" s="106"/>
      <c r="CF15" s="106"/>
      <c r="CG15" s="106"/>
      <c r="CH15" s="47"/>
      <c r="CI15" s="47"/>
      <c r="CJ15" s="125"/>
      <c r="CK15" s="125"/>
      <c r="CL15" s="125"/>
      <c r="CM15" s="125"/>
      <c r="CN15" s="125"/>
      <c r="CO15" s="125"/>
      <c r="CP15" s="125"/>
      <c r="CQ15" s="125"/>
      <c r="CR15" s="125"/>
      <c r="CS15" s="101"/>
      <c r="CT15" s="101"/>
      <c r="CU15" s="101"/>
      <c r="CV15" s="101"/>
      <c r="CW15" s="101"/>
      <c r="CX15" s="101"/>
    </row>
    <row r="16" spans="65:102" ht="15" customHeight="1" thickBot="1">
      <c r="BM16" s="72"/>
      <c r="BN16" s="72"/>
      <c r="BO16" s="72"/>
      <c r="BP16" s="72"/>
      <c r="BQ16" s="72"/>
      <c r="BR16" s="72"/>
      <c r="BS16" s="72"/>
      <c r="BT16" s="72"/>
      <c r="BU16" s="109"/>
      <c r="BV16" s="109"/>
      <c r="BW16" s="109"/>
      <c r="BX16" s="109"/>
      <c r="BY16" s="109"/>
      <c r="BZ16" s="109"/>
      <c r="CA16" s="139"/>
      <c r="CB16" s="139"/>
      <c r="CC16" s="106"/>
      <c r="CD16" s="106"/>
      <c r="CE16" s="106"/>
      <c r="CF16" s="106"/>
      <c r="CG16" s="106"/>
      <c r="CH16" s="47"/>
      <c r="CI16" s="47"/>
      <c r="CJ16" s="125"/>
      <c r="CK16" s="125"/>
      <c r="CL16" s="125"/>
      <c r="CM16" s="125"/>
      <c r="CN16" s="125"/>
      <c r="CO16" s="125"/>
      <c r="CP16" s="125"/>
      <c r="CQ16" s="125"/>
      <c r="CR16" s="125"/>
      <c r="CS16" s="101"/>
      <c r="CT16" s="101"/>
      <c r="CU16" s="101"/>
      <c r="CV16" s="101"/>
      <c r="CW16" s="101"/>
      <c r="CX16" s="101"/>
    </row>
    <row r="17" spans="2:102" ht="19.5" customHeight="1" thickBot="1">
      <c r="B17" s="574" t="s">
        <v>5</v>
      </c>
      <c r="C17" s="575"/>
      <c r="D17" s="576" t="s">
        <v>6</v>
      </c>
      <c r="E17" s="577"/>
      <c r="F17" s="577"/>
      <c r="G17" s="577"/>
      <c r="H17" s="577"/>
      <c r="I17" s="578"/>
      <c r="J17" s="551" t="s">
        <v>7</v>
      </c>
      <c r="K17" s="552"/>
      <c r="L17" s="552"/>
      <c r="M17" s="552"/>
      <c r="N17" s="553"/>
      <c r="O17" s="551" t="s">
        <v>26</v>
      </c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2"/>
      <c r="AV17" s="553"/>
      <c r="AW17" s="551" t="s">
        <v>9</v>
      </c>
      <c r="AX17" s="552"/>
      <c r="AY17" s="552"/>
      <c r="AZ17" s="552"/>
      <c r="BA17" s="553"/>
      <c r="BB17" s="551"/>
      <c r="BC17" s="554"/>
      <c r="BM17" s="72"/>
      <c r="BN17" s="72"/>
      <c r="BO17" s="72"/>
      <c r="BP17" s="72"/>
      <c r="BQ17" s="72"/>
      <c r="BR17" s="72"/>
      <c r="BS17" s="72"/>
      <c r="BT17" s="72"/>
      <c r="BU17" s="109"/>
      <c r="BV17" s="109"/>
      <c r="BW17" s="109"/>
      <c r="BX17" s="109"/>
      <c r="BY17" s="109"/>
      <c r="BZ17" s="109"/>
      <c r="CA17" s="139"/>
      <c r="CB17" s="139"/>
      <c r="CC17" s="106"/>
      <c r="CD17" s="106"/>
      <c r="CE17" s="106"/>
      <c r="CF17" s="106"/>
      <c r="CG17" s="106"/>
      <c r="CH17" s="47"/>
      <c r="CI17" s="47"/>
      <c r="CJ17" s="125"/>
      <c r="CK17" s="125"/>
      <c r="CL17" s="125"/>
      <c r="CM17" s="125"/>
      <c r="CN17" s="125"/>
      <c r="CO17" s="125"/>
      <c r="CP17" s="125"/>
      <c r="CQ17" s="125"/>
      <c r="CR17" s="125"/>
      <c r="CS17" s="101"/>
      <c r="CT17" s="101"/>
      <c r="CU17" s="101"/>
      <c r="CV17" s="101"/>
      <c r="CW17" s="101"/>
      <c r="CX17" s="101"/>
    </row>
    <row r="18" spans="2:102" ht="18" customHeight="1">
      <c r="B18" s="555"/>
      <c r="C18" s="556"/>
      <c r="D18" s="559">
        <v>1</v>
      </c>
      <c r="E18" s="560"/>
      <c r="F18" s="560"/>
      <c r="G18" s="560"/>
      <c r="H18" s="560"/>
      <c r="I18" s="561"/>
      <c r="J18" s="565">
        <v>0.6215277777777778</v>
      </c>
      <c r="K18" s="566"/>
      <c r="L18" s="566"/>
      <c r="M18" s="566"/>
      <c r="N18" s="567"/>
      <c r="O18" s="571" t="s">
        <v>196</v>
      </c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41" t="s">
        <v>11</v>
      </c>
      <c r="AF18" s="572" t="s">
        <v>180</v>
      </c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9"/>
      <c r="AW18" s="580">
        <v>1</v>
      </c>
      <c r="AX18" s="581"/>
      <c r="AY18" s="628" t="s">
        <v>12</v>
      </c>
      <c r="AZ18" s="581">
        <v>2</v>
      </c>
      <c r="BA18" s="584"/>
      <c r="BB18" s="560"/>
      <c r="BC18" s="561"/>
      <c r="BM18" s="72"/>
      <c r="BN18" s="72"/>
      <c r="BO18" s="72"/>
      <c r="BP18" s="72"/>
      <c r="BQ18" s="72"/>
      <c r="BR18" s="72"/>
      <c r="BS18" s="72"/>
      <c r="BT18" s="72"/>
      <c r="BU18" s="109"/>
      <c r="BV18" s="109"/>
      <c r="BW18" s="109"/>
      <c r="BX18" s="109"/>
      <c r="BY18" s="109"/>
      <c r="BZ18" s="109"/>
      <c r="CA18" s="139" t="str">
        <f>IF(ISBLANK($AZ$18)," ",IF($AW$18&lt;$AZ$18,$AF$18,IF($AZ$18&lt;$AW$18,$O$18)))</f>
        <v>Schalke 04</v>
      </c>
      <c r="CB18" s="139" t="str">
        <f>IF(ISBLANK($AZ$18)," ",IF($AW$18&gt;$AZ$18,$AF$18,IF($AZ$18&gt;$AW$18,$O$18)))</f>
        <v>HSV</v>
      </c>
      <c r="CC18" s="106"/>
      <c r="CD18" s="106"/>
      <c r="CE18" s="106"/>
      <c r="CF18" s="106"/>
      <c r="CG18" s="106"/>
      <c r="CH18" s="47"/>
      <c r="CI18" s="47"/>
      <c r="CJ18" s="125"/>
      <c r="CK18" s="125"/>
      <c r="CL18" s="125"/>
      <c r="CM18" s="125"/>
      <c r="CN18" s="125"/>
      <c r="CO18" s="125"/>
      <c r="CP18" s="125"/>
      <c r="CQ18" s="125"/>
      <c r="CR18" s="125"/>
      <c r="CS18" s="101"/>
      <c r="CT18" s="101"/>
      <c r="CU18" s="101"/>
      <c r="CV18" s="101"/>
      <c r="CW18" s="101"/>
      <c r="CX18" s="101"/>
    </row>
    <row r="19" spans="2:102" ht="12" customHeight="1" thickBot="1">
      <c r="B19" s="557"/>
      <c r="C19" s="558"/>
      <c r="D19" s="562"/>
      <c r="E19" s="563"/>
      <c r="F19" s="563"/>
      <c r="G19" s="563"/>
      <c r="H19" s="563"/>
      <c r="I19" s="564"/>
      <c r="J19" s="568"/>
      <c r="K19" s="569"/>
      <c r="L19" s="569"/>
      <c r="M19" s="569"/>
      <c r="N19" s="570"/>
      <c r="O19" s="586" t="s">
        <v>139</v>
      </c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129"/>
      <c r="AF19" s="587" t="s">
        <v>140</v>
      </c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8"/>
      <c r="AW19" s="582"/>
      <c r="AX19" s="583"/>
      <c r="AY19" s="583"/>
      <c r="AZ19" s="583"/>
      <c r="BA19" s="585"/>
      <c r="BB19" s="563"/>
      <c r="BC19" s="564"/>
      <c r="BM19" s="72"/>
      <c r="BN19" s="72"/>
      <c r="BO19" s="72"/>
      <c r="BP19" s="72"/>
      <c r="BQ19" s="72"/>
      <c r="BR19" s="72"/>
      <c r="BS19" s="72"/>
      <c r="BT19" s="72"/>
      <c r="BU19" s="109"/>
      <c r="BV19" s="109"/>
      <c r="BW19" s="109"/>
      <c r="BX19" s="109"/>
      <c r="BY19" s="109"/>
      <c r="BZ19" s="109"/>
      <c r="CA19" s="139"/>
      <c r="CB19" s="137"/>
      <c r="CC19" s="106"/>
      <c r="CD19" s="106"/>
      <c r="CE19" s="106"/>
      <c r="CF19" s="106"/>
      <c r="CG19" s="106"/>
      <c r="CH19" s="47"/>
      <c r="CI19" s="47"/>
      <c r="CJ19" s="125"/>
      <c r="CK19" s="125"/>
      <c r="CL19" s="125"/>
      <c r="CM19" s="125"/>
      <c r="CN19" s="125"/>
      <c r="CO19" s="125"/>
      <c r="CP19" s="125"/>
      <c r="CQ19" s="125"/>
      <c r="CR19" s="125"/>
      <c r="CS19" s="101"/>
      <c r="CT19" s="101"/>
      <c r="CU19" s="101"/>
      <c r="CV19" s="101"/>
      <c r="CW19" s="101"/>
      <c r="CX19" s="101"/>
    </row>
    <row r="20" spans="7:147" s="116" customFormat="1" ht="15" customHeight="1" thickBot="1">
      <c r="G20" s="38"/>
      <c r="H20" s="120"/>
      <c r="I20" s="120"/>
      <c r="J20" s="120"/>
      <c r="K20" s="120"/>
      <c r="L20" s="120"/>
      <c r="M20" s="2"/>
      <c r="T20" s="38"/>
      <c r="U20" s="69"/>
      <c r="V20" s="69"/>
      <c r="W20" s="121"/>
      <c r="X20" s="122"/>
      <c r="Y20" s="122"/>
      <c r="Z20" s="122"/>
      <c r="AA20" s="122"/>
      <c r="AB20" s="122"/>
      <c r="AC20" s="2"/>
      <c r="AK20" s="38"/>
      <c r="AL20" s="122"/>
      <c r="AM20" s="122"/>
      <c r="AN20" s="122"/>
      <c r="AO20" s="122"/>
      <c r="AP20" s="122"/>
      <c r="AQ20" s="2"/>
      <c r="BE20" s="117"/>
      <c r="BF20" s="117"/>
      <c r="BG20" s="117"/>
      <c r="BH20" s="117"/>
      <c r="BI20" s="117"/>
      <c r="BJ20" s="117"/>
      <c r="BK20" s="117"/>
      <c r="BL20" s="117"/>
      <c r="BM20" s="119"/>
      <c r="BN20" s="119"/>
      <c r="BO20" s="119"/>
      <c r="BP20" s="119"/>
      <c r="BQ20" s="119"/>
      <c r="BR20" s="119"/>
      <c r="BS20" s="119"/>
      <c r="BT20" s="119"/>
      <c r="BU20" s="74"/>
      <c r="BV20" s="74"/>
      <c r="BW20" s="74"/>
      <c r="BX20" s="74"/>
      <c r="BY20" s="74"/>
      <c r="BZ20" s="74"/>
      <c r="CA20" s="139"/>
      <c r="CB20" s="140"/>
      <c r="CC20" s="71"/>
      <c r="CD20" s="71"/>
      <c r="CE20" s="71"/>
      <c r="CF20" s="71"/>
      <c r="CG20" s="71"/>
      <c r="CH20" s="55"/>
      <c r="CI20" s="55"/>
      <c r="CJ20" s="123"/>
      <c r="CK20" s="123"/>
      <c r="CL20" s="123"/>
      <c r="CM20" s="123"/>
      <c r="CN20" s="123"/>
      <c r="CO20" s="123"/>
      <c r="CP20" s="123"/>
      <c r="CQ20" s="123"/>
      <c r="CR20" s="123"/>
      <c r="CS20" s="111"/>
      <c r="CT20" s="111"/>
      <c r="CU20" s="111"/>
      <c r="CV20" s="111"/>
      <c r="CW20" s="111"/>
      <c r="CX20" s="111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</row>
    <row r="21" spans="2:102" ht="19.5" customHeight="1" thickBot="1">
      <c r="B21" s="574" t="s">
        <v>5</v>
      </c>
      <c r="C21" s="575"/>
      <c r="D21" s="576" t="s">
        <v>6</v>
      </c>
      <c r="E21" s="577"/>
      <c r="F21" s="577"/>
      <c r="G21" s="577"/>
      <c r="H21" s="577"/>
      <c r="I21" s="578"/>
      <c r="J21" s="551" t="s">
        <v>7</v>
      </c>
      <c r="K21" s="552"/>
      <c r="L21" s="552"/>
      <c r="M21" s="552"/>
      <c r="N21" s="553"/>
      <c r="O21" s="551" t="s">
        <v>27</v>
      </c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2"/>
      <c r="AV21" s="553"/>
      <c r="AW21" s="551" t="s">
        <v>9</v>
      </c>
      <c r="AX21" s="552"/>
      <c r="AY21" s="552"/>
      <c r="AZ21" s="552"/>
      <c r="BA21" s="553"/>
      <c r="BB21" s="551"/>
      <c r="BC21" s="554"/>
      <c r="BM21" s="72"/>
      <c r="BN21" s="72"/>
      <c r="BO21" s="72"/>
      <c r="BP21" s="72"/>
      <c r="BQ21" s="72"/>
      <c r="BR21" s="72"/>
      <c r="BS21" s="72"/>
      <c r="BT21" s="72"/>
      <c r="BU21" s="109"/>
      <c r="BV21" s="109"/>
      <c r="BW21" s="109"/>
      <c r="BX21" s="109"/>
      <c r="BY21" s="109"/>
      <c r="BZ21" s="109"/>
      <c r="CA21" s="126"/>
      <c r="CB21" s="47"/>
      <c r="CC21" s="106"/>
      <c r="CD21" s="106"/>
      <c r="CE21" s="106"/>
      <c r="CF21" s="106"/>
      <c r="CG21" s="106"/>
      <c r="CH21" s="47"/>
      <c r="CI21" s="47"/>
      <c r="CJ21" s="125"/>
      <c r="CK21" s="125"/>
      <c r="CL21" s="125"/>
      <c r="CM21" s="125"/>
      <c r="CN21" s="125"/>
      <c r="CO21" s="125"/>
      <c r="CP21" s="125"/>
      <c r="CQ21" s="125"/>
      <c r="CR21" s="125"/>
      <c r="CS21" s="101"/>
      <c r="CT21" s="101"/>
      <c r="CU21" s="101"/>
      <c r="CV21" s="101"/>
      <c r="CW21" s="101"/>
      <c r="CX21" s="101"/>
    </row>
    <row r="22" spans="2:102" ht="18" customHeight="1">
      <c r="B22" s="555"/>
      <c r="C22" s="556"/>
      <c r="D22" s="559">
        <v>3</v>
      </c>
      <c r="E22" s="560"/>
      <c r="F22" s="560"/>
      <c r="G22" s="560"/>
      <c r="H22" s="560"/>
      <c r="I22" s="561"/>
      <c r="J22" s="565">
        <v>0.607638888888889</v>
      </c>
      <c r="K22" s="566"/>
      <c r="L22" s="566"/>
      <c r="M22" s="566"/>
      <c r="N22" s="567"/>
      <c r="O22" s="571" t="s">
        <v>65</v>
      </c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41" t="s">
        <v>11</v>
      </c>
      <c r="AF22" s="572" t="s">
        <v>199</v>
      </c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9"/>
      <c r="AW22" s="580">
        <v>0</v>
      </c>
      <c r="AX22" s="581"/>
      <c r="AY22" s="581" t="s">
        <v>12</v>
      </c>
      <c r="AZ22" s="581">
        <v>1</v>
      </c>
      <c r="BA22" s="584"/>
      <c r="BB22" s="560"/>
      <c r="BC22" s="561"/>
      <c r="BM22" s="72"/>
      <c r="BN22" s="72"/>
      <c r="BO22" s="72"/>
      <c r="BP22" s="72"/>
      <c r="BQ22" s="72"/>
      <c r="BR22" s="72"/>
      <c r="BS22" s="72"/>
      <c r="BT22" s="72"/>
      <c r="BU22" s="109"/>
      <c r="BV22" s="109"/>
      <c r="BW22" s="109"/>
      <c r="BX22" s="109"/>
      <c r="BY22" s="109"/>
      <c r="BZ22" s="109"/>
      <c r="CA22" s="126" t="str">
        <f>IF(ISBLANK($AZ$22)," ",IF($AW$22&lt;$AZ$22,$AF$22,IF($AZ$22&lt;$AW$22,$O$22)))</f>
        <v>Arminia Bielefeld</v>
      </c>
      <c r="CB22" s="126" t="str">
        <f>IF(ISBLANK($AZ$22)," ",IF($AW$22&gt;$AZ$22,$AF$22,IF($AZ$22&gt;$AW$22,$O$22)))</f>
        <v>1. FC Kaiserslautern</v>
      </c>
      <c r="CC22" s="106"/>
      <c r="CD22" s="106"/>
      <c r="CE22" s="106"/>
      <c r="CF22" s="106"/>
      <c r="CG22" s="106"/>
      <c r="CH22" s="47"/>
      <c r="CI22" s="47"/>
      <c r="CJ22" s="125"/>
      <c r="CK22" s="125"/>
      <c r="CL22" s="125"/>
      <c r="CM22" s="125"/>
      <c r="CN22" s="125"/>
      <c r="CO22" s="125"/>
      <c r="CP22" s="125"/>
      <c r="CQ22" s="125"/>
      <c r="CR22" s="125"/>
      <c r="CS22" s="101"/>
      <c r="CT22" s="101"/>
      <c r="CU22" s="101"/>
      <c r="CV22" s="101"/>
      <c r="CW22" s="101"/>
      <c r="CX22" s="101"/>
    </row>
    <row r="23" spans="2:102" ht="12" customHeight="1" thickBot="1">
      <c r="B23" s="557"/>
      <c r="C23" s="558"/>
      <c r="D23" s="562"/>
      <c r="E23" s="563"/>
      <c r="F23" s="563"/>
      <c r="G23" s="563"/>
      <c r="H23" s="563"/>
      <c r="I23" s="564"/>
      <c r="J23" s="568"/>
      <c r="K23" s="569"/>
      <c r="L23" s="569"/>
      <c r="M23" s="569"/>
      <c r="N23" s="570"/>
      <c r="O23" s="586" t="s">
        <v>141</v>
      </c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129"/>
      <c r="AF23" s="587" t="s">
        <v>142</v>
      </c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8"/>
      <c r="AW23" s="582"/>
      <c r="AX23" s="583"/>
      <c r="AY23" s="583"/>
      <c r="AZ23" s="583"/>
      <c r="BA23" s="585"/>
      <c r="BB23" s="563"/>
      <c r="BC23" s="564"/>
      <c r="BM23" s="72"/>
      <c r="BN23" s="72"/>
      <c r="BO23" s="72"/>
      <c r="BP23" s="72"/>
      <c r="BQ23" s="72"/>
      <c r="BR23" s="72"/>
      <c r="BS23" s="72"/>
      <c r="BT23" s="72"/>
      <c r="BU23" s="109"/>
      <c r="BV23" s="109"/>
      <c r="BW23" s="109"/>
      <c r="BX23" s="109"/>
      <c r="BY23" s="109"/>
      <c r="BZ23" s="109"/>
      <c r="CA23" s="126"/>
      <c r="CB23" s="47"/>
      <c r="CC23" s="106"/>
      <c r="CD23" s="106"/>
      <c r="CE23" s="106"/>
      <c r="CF23" s="106"/>
      <c r="CG23" s="106"/>
      <c r="CH23" s="47"/>
      <c r="CI23" s="47"/>
      <c r="CJ23" s="125"/>
      <c r="CK23" s="125"/>
      <c r="CL23" s="125"/>
      <c r="CM23" s="125"/>
      <c r="CN23" s="125"/>
      <c r="CO23" s="125"/>
      <c r="CP23" s="125"/>
      <c r="CQ23" s="125"/>
      <c r="CR23" s="125"/>
      <c r="CS23" s="101"/>
      <c r="CT23" s="101"/>
      <c r="CU23" s="101"/>
      <c r="CV23" s="101"/>
      <c r="CW23" s="101"/>
      <c r="CX23" s="101"/>
    </row>
    <row r="24" spans="65:102" ht="15" customHeight="1" thickBot="1">
      <c r="BM24" s="72"/>
      <c r="BN24" s="72"/>
      <c r="BO24" s="72"/>
      <c r="BP24" s="72"/>
      <c r="BQ24" s="72"/>
      <c r="BR24" s="72"/>
      <c r="BS24" s="72"/>
      <c r="BT24" s="72"/>
      <c r="BU24" s="109"/>
      <c r="BV24" s="109"/>
      <c r="BW24" s="109"/>
      <c r="BX24" s="109"/>
      <c r="BY24" s="109"/>
      <c r="BZ24" s="109"/>
      <c r="CA24" s="126"/>
      <c r="CB24" s="47"/>
      <c r="CC24" s="106"/>
      <c r="CD24" s="106"/>
      <c r="CE24" s="106"/>
      <c r="CF24" s="106"/>
      <c r="CG24" s="106"/>
      <c r="CH24" s="47"/>
      <c r="CI24" s="47"/>
      <c r="CJ24" s="125"/>
      <c r="CK24" s="125"/>
      <c r="CL24" s="125"/>
      <c r="CM24" s="125"/>
      <c r="CN24" s="125"/>
      <c r="CO24" s="125"/>
      <c r="CP24" s="125"/>
      <c r="CQ24" s="125"/>
      <c r="CR24" s="125"/>
      <c r="CS24" s="101"/>
      <c r="CT24" s="101"/>
      <c r="CU24" s="101"/>
      <c r="CV24" s="101"/>
      <c r="CW24" s="101"/>
      <c r="CX24" s="101"/>
    </row>
    <row r="25" spans="2:102" ht="19.5" customHeight="1" thickBot="1">
      <c r="B25" s="574" t="s">
        <v>5</v>
      </c>
      <c r="C25" s="575"/>
      <c r="D25" s="576" t="s">
        <v>6</v>
      </c>
      <c r="E25" s="577"/>
      <c r="F25" s="577"/>
      <c r="G25" s="577"/>
      <c r="H25" s="577"/>
      <c r="I25" s="578"/>
      <c r="J25" s="551" t="s">
        <v>7</v>
      </c>
      <c r="K25" s="552"/>
      <c r="L25" s="552"/>
      <c r="M25" s="552"/>
      <c r="N25" s="553"/>
      <c r="O25" s="551" t="s">
        <v>28</v>
      </c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2"/>
      <c r="AV25" s="553"/>
      <c r="AW25" s="551" t="s">
        <v>9</v>
      </c>
      <c r="AX25" s="552"/>
      <c r="AY25" s="552"/>
      <c r="AZ25" s="552"/>
      <c r="BA25" s="553"/>
      <c r="BB25" s="551"/>
      <c r="BC25" s="554"/>
      <c r="BM25" s="72"/>
      <c r="BN25" s="72"/>
      <c r="BO25" s="72"/>
      <c r="BP25" s="72"/>
      <c r="BQ25" s="72"/>
      <c r="BR25" s="72"/>
      <c r="BS25" s="72"/>
      <c r="BT25" s="72"/>
      <c r="BU25" s="109"/>
      <c r="BV25" s="109"/>
      <c r="BW25" s="109"/>
      <c r="BX25" s="109"/>
      <c r="BY25" s="109"/>
      <c r="BZ25" s="109"/>
      <c r="CA25" s="126"/>
      <c r="CB25" s="47"/>
      <c r="CC25" s="106"/>
      <c r="CD25" s="106"/>
      <c r="CE25" s="106"/>
      <c r="CF25" s="106"/>
      <c r="CG25" s="106"/>
      <c r="CH25" s="47"/>
      <c r="CI25" s="47"/>
      <c r="CJ25" s="125"/>
      <c r="CK25" s="125"/>
      <c r="CL25" s="125"/>
      <c r="CM25" s="125"/>
      <c r="CN25" s="125"/>
      <c r="CO25" s="125"/>
      <c r="CP25" s="125"/>
      <c r="CQ25" s="125"/>
      <c r="CR25" s="125"/>
      <c r="CS25" s="101"/>
      <c r="CT25" s="101"/>
      <c r="CU25" s="101"/>
      <c r="CV25" s="101"/>
      <c r="CW25" s="101"/>
      <c r="CX25" s="101"/>
    </row>
    <row r="26" spans="2:102" ht="18" customHeight="1">
      <c r="B26" s="555"/>
      <c r="C26" s="556"/>
      <c r="D26" s="559">
        <v>3</v>
      </c>
      <c r="E26" s="560"/>
      <c r="F26" s="560"/>
      <c r="G26" s="560"/>
      <c r="H26" s="560"/>
      <c r="I26" s="561"/>
      <c r="J26" s="565">
        <v>0.6215277777777778</v>
      </c>
      <c r="K26" s="566"/>
      <c r="L26" s="566"/>
      <c r="M26" s="566"/>
      <c r="N26" s="567"/>
      <c r="O26" s="571" t="s">
        <v>198</v>
      </c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41" t="s">
        <v>11</v>
      </c>
      <c r="AF26" s="572" t="s">
        <v>200</v>
      </c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9"/>
      <c r="AW26" s="580">
        <v>3</v>
      </c>
      <c r="AX26" s="581"/>
      <c r="AY26" s="581" t="s">
        <v>12</v>
      </c>
      <c r="AZ26" s="581">
        <v>0</v>
      </c>
      <c r="BA26" s="584"/>
      <c r="BB26" s="560"/>
      <c r="BC26" s="561"/>
      <c r="BM26" s="72"/>
      <c r="BN26" s="72"/>
      <c r="BO26" s="72"/>
      <c r="BP26" s="72"/>
      <c r="BQ26" s="72"/>
      <c r="BR26" s="72"/>
      <c r="BS26" s="72"/>
      <c r="BT26" s="72"/>
      <c r="BU26" s="109"/>
      <c r="BV26" s="109"/>
      <c r="BW26" s="109"/>
      <c r="BX26" s="109"/>
      <c r="BY26" s="109"/>
      <c r="BZ26" s="109"/>
      <c r="CA26" s="126" t="str">
        <f>IF(ISBLANK($AZ$26)," ",IF($AW$26&lt;$AZ$26,$AF$26,IF($AZ$26&lt;$AW$26,$O$26)))</f>
        <v>Hertha BSC</v>
      </c>
      <c r="CB26" s="126" t="str">
        <f>IF(ISBLANK($AZ$26)," ",IF($AW$26&gt;$AZ$26,$AF$26,IF($AZ$26&gt;$AW$26,$O$26)))</f>
        <v>PSV Einhoven</v>
      </c>
      <c r="CC26" s="106"/>
      <c r="CD26" s="106"/>
      <c r="CE26" s="106"/>
      <c r="CF26" s="106"/>
      <c r="CG26" s="106"/>
      <c r="CH26" s="47"/>
      <c r="CI26" s="47"/>
      <c r="CJ26" s="125"/>
      <c r="CK26" s="125"/>
      <c r="CL26" s="125"/>
      <c r="CM26" s="125"/>
      <c r="CN26" s="125"/>
      <c r="CO26" s="125"/>
      <c r="CP26" s="125"/>
      <c r="CQ26" s="125"/>
      <c r="CR26" s="125"/>
      <c r="CS26" s="101"/>
      <c r="CT26" s="101"/>
      <c r="CU26" s="101"/>
      <c r="CV26" s="101"/>
      <c r="CW26" s="101"/>
      <c r="CX26" s="101"/>
    </row>
    <row r="27" spans="2:102" ht="12" customHeight="1" thickBot="1">
      <c r="B27" s="557"/>
      <c r="C27" s="558"/>
      <c r="D27" s="562"/>
      <c r="E27" s="563"/>
      <c r="F27" s="563"/>
      <c r="G27" s="563"/>
      <c r="H27" s="563"/>
      <c r="I27" s="564"/>
      <c r="J27" s="568"/>
      <c r="K27" s="569"/>
      <c r="L27" s="569"/>
      <c r="M27" s="569"/>
      <c r="N27" s="570"/>
      <c r="O27" s="586" t="s">
        <v>143</v>
      </c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129"/>
      <c r="AF27" s="587" t="s">
        <v>144</v>
      </c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87"/>
      <c r="AU27" s="587"/>
      <c r="AV27" s="588"/>
      <c r="AW27" s="582"/>
      <c r="AX27" s="583"/>
      <c r="AY27" s="583"/>
      <c r="AZ27" s="583"/>
      <c r="BA27" s="585"/>
      <c r="BB27" s="563"/>
      <c r="BC27" s="564"/>
      <c r="BM27" s="72"/>
      <c r="BN27" s="72"/>
      <c r="BO27" s="72"/>
      <c r="BP27" s="72"/>
      <c r="BQ27" s="72"/>
      <c r="BR27" s="72"/>
      <c r="BS27" s="72"/>
      <c r="BT27" s="72"/>
      <c r="BU27" s="109"/>
      <c r="BV27" s="109"/>
      <c r="BW27" s="109"/>
      <c r="BX27" s="109"/>
      <c r="BY27" s="109"/>
      <c r="BZ27" s="109"/>
      <c r="CA27" s="126"/>
      <c r="CB27" s="47"/>
      <c r="CC27" s="106"/>
      <c r="CD27" s="106"/>
      <c r="CE27" s="106"/>
      <c r="CF27" s="106"/>
      <c r="CG27" s="106"/>
      <c r="CH27" s="47"/>
      <c r="CI27" s="47"/>
      <c r="CJ27" s="125"/>
      <c r="CK27" s="125"/>
      <c r="CL27" s="125"/>
      <c r="CM27" s="125"/>
      <c r="CN27" s="125"/>
      <c r="CO27" s="125"/>
      <c r="CP27" s="125"/>
      <c r="CQ27" s="125"/>
      <c r="CR27" s="125"/>
      <c r="CS27" s="101"/>
      <c r="CT27" s="101"/>
      <c r="CU27" s="101"/>
      <c r="CV27" s="101"/>
      <c r="CW27" s="101"/>
      <c r="CX27" s="101"/>
    </row>
    <row r="28" spans="2:102" ht="60" customHeight="1">
      <c r="B28" s="113"/>
      <c r="C28" s="113"/>
      <c r="D28" s="114"/>
      <c r="E28" s="114"/>
      <c r="F28" s="114"/>
      <c r="G28" s="114"/>
      <c r="H28" s="114"/>
      <c r="I28" s="114"/>
      <c r="J28" s="130"/>
      <c r="K28" s="130"/>
      <c r="L28" s="130"/>
      <c r="M28" s="130"/>
      <c r="N28" s="130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15"/>
      <c r="AX28" s="115"/>
      <c r="AY28" s="115"/>
      <c r="AZ28" s="115"/>
      <c r="BA28" s="115"/>
      <c r="BB28" s="114"/>
      <c r="BC28" s="114"/>
      <c r="BM28" s="72"/>
      <c r="BN28" s="72"/>
      <c r="BO28" s="72"/>
      <c r="BP28" s="72"/>
      <c r="BQ28" s="72"/>
      <c r="BR28" s="72"/>
      <c r="BS28" s="72"/>
      <c r="BT28" s="72"/>
      <c r="BU28" s="109"/>
      <c r="BV28" s="109"/>
      <c r="BW28" s="109"/>
      <c r="BX28" s="109"/>
      <c r="BY28" s="109"/>
      <c r="BZ28" s="109"/>
      <c r="CA28" s="126"/>
      <c r="CB28" s="47"/>
      <c r="CC28" s="106"/>
      <c r="CD28" s="106"/>
      <c r="CE28" s="106"/>
      <c r="CF28" s="106"/>
      <c r="CG28" s="106"/>
      <c r="CH28" s="47"/>
      <c r="CI28" s="47"/>
      <c r="CJ28" s="125"/>
      <c r="CK28" s="125"/>
      <c r="CL28" s="125"/>
      <c r="CM28" s="125"/>
      <c r="CN28" s="125"/>
      <c r="CO28" s="125"/>
      <c r="CP28" s="125"/>
      <c r="CQ28" s="125"/>
      <c r="CR28" s="125"/>
      <c r="CS28" s="101"/>
      <c r="CT28" s="101"/>
      <c r="CU28" s="101"/>
      <c r="CV28" s="101"/>
      <c r="CW28" s="101"/>
      <c r="CX28" s="101"/>
    </row>
    <row r="29" spans="73:87" ht="12.75">
      <c r="BU29" s="94"/>
      <c r="BV29" s="94"/>
      <c r="BW29" s="94"/>
      <c r="BX29" s="94"/>
      <c r="BY29" s="94"/>
      <c r="BZ29" s="94"/>
      <c r="CA29" s="138"/>
      <c r="CB29" s="110"/>
      <c r="CC29" s="108"/>
      <c r="CD29" s="108"/>
      <c r="CE29" s="108"/>
      <c r="CF29" s="108"/>
      <c r="CG29" s="108"/>
      <c r="CH29" s="3"/>
      <c r="CI29" s="3"/>
    </row>
  </sheetData>
  <sheetProtection/>
  <mergeCells count="70">
    <mergeCell ref="B2:BC4"/>
    <mergeCell ref="BB21:BC21"/>
    <mergeCell ref="J22:N23"/>
    <mergeCell ref="AZ22:BA23"/>
    <mergeCell ref="O23:AD23"/>
    <mergeCell ref="AF23:AV23"/>
    <mergeCell ref="AF22:AV22"/>
    <mergeCell ref="AW22:AX23"/>
    <mergeCell ref="AY22:AY23"/>
    <mergeCell ref="O21:AV21"/>
    <mergeCell ref="B18:C19"/>
    <mergeCell ref="D18:I19"/>
    <mergeCell ref="D26:I27"/>
    <mergeCell ref="J26:N27"/>
    <mergeCell ref="B11:BC11"/>
    <mergeCell ref="J18:N19"/>
    <mergeCell ref="O18:AD18"/>
    <mergeCell ref="AW18:AX19"/>
    <mergeCell ref="AY18:AY19"/>
    <mergeCell ref="AZ18:BA19"/>
    <mergeCell ref="B26:C27"/>
    <mergeCell ref="B21:C21"/>
    <mergeCell ref="J21:N21"/>
    <mergeCell ref="AF18:AV18"/>
    <mergeCell ref="D21:I21"/>
    <mergeCell ref="BB18:BC19"/>
    <mergeCell ref="O19:AD19"/>
    <mergeCell ref="AF19:AV19"/>
    <mergeCell ref="BB14:BC15"/>
    <mergeCell ref="AF14:AV14"/>
    <mergeCell ref="AW14:AX15"/>
    <mergeCell ref="AF15:AV15"/>
    <mergeCell ref="AW17:BA17"/>
    <mergeCell ref="BB17:BC17"/>
    <mergeCell ref="BB13:BC13"/>
    <mergeCell ref="B17:C17"/>
    <mergeCell ref="D17:I17"/>
    <mergeCell ref="J17:N17"/>
    <mergeCell ref="O17:AV17"/>
    <mergeCell ref="B14:C15"/>
    <mergeCell ref="D14:I15"/>
    <mergeCell ref="J14:N15"/>
    <mergeCell ref="O14:AD14"/>
    <mergeCell ref="O15:AD15"/>
    <mergeCell ref="BB22:BC23"/>
    <mergeCell ref="B25:C25"/>
    <mergeCell ref="D25:I25"/>
    <mergeCell ref="J25:N25"/>
    <mergeCell ref="O25:AV25"/>
    <mergeCell ref="AW25:BA25"/>
    <mergeCell ref="AW26:AX27"/>
    <mergeCell ref="O26:AD26"/>
    <mergeCell ref="B13:C13"/>
    <mergeCell ref="D13:I13"/>
    <mergeCell ref="J13:N13"/>
    <mergeCell ref="O13:AV13"/>
    <mergeCell ref="AW13:BA13"/>
    <mergeCell ref="AY14:AY15"/>
    <mergeCell ref="AZ14:BA15"/>
    <mergeCell ref="AW21:BA21"/>
    <mergeCell ref="AY26:AY27"/>
    <mergeCell ref="AZ26:BA27"/>
    <mergeCell ref="BB25:BC25"/>
    <mergeCell ref="B22:C23"/>
    <mergeCell ref="O22:AD22"/>
    <mergeCell ref="D22:I23"/>
    <mergeCell ref="BB26:BC27"/>
    <mergeCell ref="O27:AD27"/>
    <mergeCell ref="AF27:AV27"/>
    <mergeCell ref="AF26:AV26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5">
    <tabColor indexed="45"/>
  </sheetPr>
  <dimension ref="A1:EQ30"/>
  <sheetViews>
    <sheetView showGridLines="0" zoomScale="150" zoomScaleNormal="150" zoomScalePageLayoutView="0" workbookViewId="0" topLeftCell="A10">
      <selection activeCell="BZ19" sqref="BZ19"/>
    </sheetView>
  </sheetViews>
  <sheetFormatPr defaultColWidth="1.7109375" defaultRowHeight="12.75"/>
  <cols>
    <col min="1" max="55" width="1.7109375" style="0" customWidth="1"/>
    <col min="56" max="56" width="1.7109375" style="2" customWidth="1"/>
    <col min="57" max="57" width="1.7109375" style="34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2.28125" style="112" bestFit="1" customWidth="1"/>
    <col min="74" max="74" width="1.7109375" style="112" customWidth="1"/>
    <col min="75" max="75" width="2.28125" style="112" bestFit="1" customWidth="1"/>
    <col min="76" max="78" width="1.7109375" style="112" customWidth="1"/>
    <col min="79" max="79" width="12.421875" style="134" customWidth="1"/>
    <col min="80" max="80" width="8.00390625" style="112" bestFit="1" customWidth="1"/>
    <col min="81" max="81" width="4.140625" style="135" bestFit="1" customWidth="1"/>
    <col min="82" max="82" width="1.7109375" style="135" bestFit="1" customWidth="1"/>
    <col min="83" max="83" width="4.140625" style="135" bestFit="1" customWidth="1"/>
    <col min="84" max="85" width="6.28125" style="133" customWidth="1"/>
    <col min="86" max="86" width="12.421875" style="112" customWidth="1"/>
    <col min="87" max="87" width="8.00390625" style="112" bestFit="1" customWidth="1"/>
    <col min="88" max="88" width="4.140625" style="133" bestFit="1" customWidth="1"/>
    <col min="89" max="89" width="1.7109375" style="133" bestFit="1" customWidth="1"/>
    <col min="90" max="90" width="4.140625" style="133" bestFit="1" customWidth="1"/>
    <col min="91" max="91" width="6.28125" style="133" customWidth="1"/>
    <col min="92" max="96" width="1.7109375" style="133" customWidth="1"/>
    <col min="97" max="147" width="1.7109375" style="102" customWidth="1"/>
    <col min="148" max="16384" width="1.7109375" style="2" customWidth="1"/>
  </cols>
  <sheetData>
    <row r="1" spans="1:136" s="45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5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8"/>
      <c r="BW1" s="48"/>
      <c r="BX1" s="48"/>
      <c r="BY1" s="48"/>
      <c r="BZ1" s="48"/>
      <c r="CA1" s="48"/>
      <c r="CB1" s="48"/>
      <c r="CC1" s="107"/>
      <c r="CD1" s="107"/>
      <c r="CE1" s="107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</row>
    <row r="2" spans="1:115" s="50" customFormat="1" ht="11.25" customHeight="1">
      <c r="A2" s="1"/>
      <c r="B2" s="573" t="s">
        <v>35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66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2"/>
      <c r="BW2" s="52"/>
      <c r="BX2" s="52"/>
      <c r="BY2" s="52"/>
      <c r="BZ2" s="52"/>
      <c r="CA2" s="52"/>
      <c r="CB2" s="5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</row>
    <row r="3" spans="1:115" s="54" customFormat="1" ht="11.25" customHeight="1">
      <c r="A3" s="1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67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6"/>
      <c r="BW3" s="56"/>
      <c r="BX3" s="56"/>
      <c r="BY3" s="56"/>
      <c r="BZ3" s="56"/>
      <c r="CA3" s="56"/>
      <c r="CB3" s="56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</row>
    <row r="4" spans="2:115" s="54" customFormat="1" ht="11.25" customHeight="1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67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6"/>
      <c r="BW4" s="56"/>
      <c r="BX4" s="56"/>
      <c r="BY4" s="56"/>
      <c r="BZ4" s="56"/>
      <c r="CA4" s="56"/>
      <c r="CB4" s="56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</row>
    <row r="5" spans="56:115" s="54" customFormat="1" ht="15">
      <c r="BD5" s="67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6"/>
      <c r="BW5" s="56"/>
      <c r="BX5" s="56"/>
      <c r="BY5" s="56"/>
      <c r="BZ5" s="56"/>
      <c r="CA5" s="56"/>
      <c r="CB5" s="56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</row>
    <row r="6" spans="20:99" ht="11.25" customHeight="1">
      <c r="T6" s="93" t="s">
        <v>103</v>
      </c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96"/>
      <c r="BV6" s="96"/>
      <c r="BW6" s="96"/>
      <c r="BX6" s="96"/>
      <c r="BY6" s="96"/>
      <c r="BZ6" s="96"/>
      <c r="CA6" s="96"/>
      <c r="CB6" s="96"/>
      <c r="CC6" s="93"/>
      <c r="CD6" s="93"/>
      <c r="CE6" s="93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56:99" ht="11.25" customHeight="1"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96"/>
      <c r="BV7" s="96"/>
      <c r="BW7" s="96"/>
      <c r="BX7" s="96"/>
      <c r="BY7" s="96"/>
      <c r="BZ7" s="96"/>
      <c r="CA7" s="96"/>
      <c r="CB7" s="96"/>
      <c r="CC7" s="93"/>
      <c r="CD7" s="93"/>
      <c r="CE7" s="93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1.25" customHeight="1">
      <c r="A8" s="93" t="s">
        <v>71</v>
      </c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96"/>
      <c r="BV8" s="96"/>
      <c r="BW8" s="96"/>
      <c r="BX8" s="96"/>
      <c r="BY8" s="96"/>
      <c r="BZ8" s="96"/>
      <c r="CA8" s="96"/>
      <c r="CB8" s="96"/>
      <c r="CC8" s="93"/>
      <c r="CD8" s="93"/>
      <c r="CE8" s="93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56:99" ht="4.5" customHeight="1"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96"/>
      <c r="BV9" s="96"/>
      <c r="BW9" s="96"/>
      <c r="BX9" s="96"/>
      <c r="BY9" s="96"/>
      <c r="BZ9" s="96"/>
      <c r="CA9" s="96"/>
      <c r="CB9" s="96"/>
      <c r="CC9" s="93"/>
      <c r="CD9" s="93"/>
      <c r="CE9" s="93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56:99" ht="12.75"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96"/>
      <c r="BV10" s="96"/>
      <c r="BW10" s="96"/>
      <c r="BX10" s="96"/>
      <c r="BY10" s="96"/>
      <c r="BZ10" s="96"/>
      <c r="CA10" s="96"/>
      <c r="CB10" s="96"/>
      <c r="CC10" s="93"/>
      <c r="CD10" s="93"/>
      <c r="CE10" s="93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3:116" ht="18"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590" t="s">
        <v>47</v>
      </c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142"/>
      <c r="AX11" s="142"/>
      <c r="AY11" s="142"/>
      <c r="AZ11" s="142"/>
      <c r="BA11" s="142"/>
      <c r="BB11" s="142"/>
      <c r="BC11" s="142"/>
      <c r="BD11" s="36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97"/>
      <c r="BV11" s="98"/>
      <c r="BW11" s="98"/>
      <c r="BX11" s="98"/>
      <c r="BY11" s="98"/>
      <c r="BZ11" s="98"/>
      <c r="CA11" s="98"/>
      <c r="CB11" s="98"/>
      <c r="CC11" s="93"/>
      <c r="CD11" s="93"/>
      <c r="CE11" s="93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2"/>
    </row>
    <row r="12" spans="7:147" s="116" customFormat="1" ht="4.5" customHeight="1" thickBot="1">
      <c r="G12" s="38"/>
      <c r="H12" s="120"/>
      <c r="I12" s="120"/>
      <c r="J12" s="120"/>
      <c r="K12" s="120"/>
      <c r="L12" s="120"/>
      <c r="M12" s="2"/>
      <c r="T12" s="38"/>
      <c r="U12" s="69"/>
      <c r="V12" s="69"/>
      <c r="W12" s="121"/>
      <c r="X12" s="122"/>
      <c r="Y12" s="122"/>
      <c r="Z12" s="122"/>
      <c r="AA12" s="122"/>
      <c r="AB12" s="122"/>
      <c r="AC12" s="2"/>
      <c r="AK12" s="38"/>
      <c r="AL12" s="122"/>
      <c r="AM12" s="122"/>
      <c r="AN12" s="122"/>
      <c r="AO12" s="122"/>
      <c r="AP12" s="122"/>
      <c r="AQ12" s="2"/>
      <c r="BE12" s="117"/>
      <c r="BF12" s="117"/>
      <c r="BG12" s="117"/>
      <c r="BH12" s="117"/>
      <c r="BI12" s="117"/>
      <c r="BJ12" s="117"/>
      <c r="BK12" s="117"/>
      <c r="BL12" s="117"/>
      <c r="BM12" s="119"/>
      <c r="BN12" s="119"/>
      <c r="BO12" s="119"/>
      <c r="BP12" s="119"/>
      <c r="BQ12" s="119"/>
      <c r="BR12" s="119"/>
      <c r="BS12" s="119"/>
      <c r="BT12" s="119"/>
      <c r="BU12" s="91"/>
      <c r="BV12" s="91"/>
      <c r="BW12" s="91"/>
      <c r="BX12" s="91"/>
      <c r="BY12" s="91"/>
      <c r="BZ12" s="91"/>
      <c r="CA12" s="136"/>
      <c r="CB12" s="91"/>
      <c r="CC12" s="71"/>
      <c r="CD12" s="71"/>
      <c r="CE12" s="71"/>
      <c r="CF12" s="68"/>
      <c r="CG12" s="68"/>
      <c r="CH12" s="55"/>
      <c r="CI12" s="55"/>
      <c r="CJ12" s="123"/>
      <c r="CK12" s="123"/>
      <c r="CL12" s="123"/>
      <c r="CM12" s="123"/>
      <c r="CN12" s="123"/>
      <c r="CO12" s="123"/>
      <c r="CP12" s="123"/>
      <c r="CQ12" s="123"/>
      <c r="CR12" s="123"/>
      <c r="CS12" s="111"/>
      <c r="CT12" s="111"/>
      <c r="CU12" s="111"/>
      <c r="CV12" s="111"/>
      <c r="CW12" s="111"/>
      <c r="CX12" s="111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</row>
    <row r="13" spans="2:102" ht="19.5" customHeight="1" thickBot="1">
      <c r="B13" s="595" t="s">
        <v>5</v>
      </c>
      <c r="C13" s="596"/>
      <c r="D13" s="597" t="s">
        <v>6</v>
      </c>
      <c r="E13" s="598"/>
      <c r="F13" s="598"/>
      <c r="G13" s="598"/>
      <c r="H13" s="598"/>
      <c r="I13" s="599"/>
      <c r="J13" s="591" t="s">
        <v>7</v>
      </c>
      <c r="K13" s="593"/>
      <c r="L13" s="593"/>
      <c r="M13" s="593"/>
      <c r="N13" s="594"/>
      <c r="O13" s="591" t="s">
        <v>33</v>
      </c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4"/>
      <c r="AW13" s="591" t="s">
        <v>9</v>
      </c>
      <c r="AX13" s="593"/>
      <c r="AY13" s="593"/>
      <c r="AZ13" s="593"/>
      <c r="BA13" s="594"/>
      <c r="BB13" s="591"/>
      <c r="BC13" s="592"/>
      <c r="BM13" s="72"/>
      <c r="BN13" s="72"/>
      <c r="BO13" s="72"/>
      <c r="BP13" s="72"/>
      <c r="BQ13" s="72"/>
      <c r="BR13" s="72"/>
      <c r="BS13" s="72"/>
      <c r="BT13" s="72"/>
      <c r="BU13" s="137"/>
      <c r="BV13" s="137"/>
      <c r="BW13" s="137"/>
      <c r="BX13" s="137"/>
      <c r="BY13" s="137"/>
      <c r="BZ13" s="137"/>
      <c r="CA13" s="138"/>
      <c r="CB13" s="137"/>
      <c r="CC13" s="106"/>
      <c r="CD13" s="106"/>
      <c r="CE13" s="106"/>
      <c r="CF13" s="70"/>
      <c r="CG13" s="70"/>
      <c r="CH13" s="47"/>
      <c r="CI13" s="47"/>
      <c r="CJ13" s="125"/>
      <c r="CK13" s="125"/>
      <c r="CL13" s="125"/>
      <c r="CM13" s="125"/>
      <c r="CN13" s="125"/>
      <c r="CO13" s="125"/>
      <c r="CP13" s="125"/>
      <c r="CQ13" s="125"/>
      <c r="CR13" s="125"/>
      <c r="CS13" s="101"/>
      <c r="CT13" s="101"/>
      <c r="CU13" s="101"/>
      <c r="CV13" s="101"/>
      <c r="CW13" s="101"/>
      <c r="CX13" s="101"/>
    </row>
    <row r="14" spans="2:102" ht="18" customHeight="1">
      <c r="B14" s="555"/>
      <c r="C14" s="556"/>
      <c r="D14" s="559">
        <v>3</v>
      </c>
      <c r="E14" s="560"/>
      <c r="F14" s="560"/>
      <c r="G14" s="560"/>
      <c r="H14" s="560"/>
      <c r="I14" s="561"/>
      <c r="J14" s="565">
        <v>0.6354166666666666</v>
      </c>
      <c r="K14" s="566"/>
      <c r="L14" s="566"/>
      <c r="M14" s="566"/>
      <c r="N14" s="567"/>
      <c r="O14" s="571" t="s">
        <v>59</v>
      </c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41" t="s">
        <v>11</v>
      </c>
      <c r="AF14" s="572" t="s">
        <v>196</v>
      </c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9"/>
      <c r="AW14" s="580">
        <v>5</v>
      </c>
      <c r="AX14" s="581"/>
      <c r="AY14" s="581" t="s">
        <v>12</v>
      </c>
      <c r="AZ14" s="581">
        <v>6</v>
      </c>
      <c r="BA14" s="584"/>
      <c r="BB14" s="560"/>
      <c r="BC14" s="561"/>
      <c r="BM14" s="72"/>
      <c r="BN14" s="72"/>
      <c r="BO14" s="72"/>
      <c r="BP14" s="72"/>
      <c r="BQ14" s="72"/>
      <c r="BR14" s="72"/>
      <c r="BS14" s="72"/>
      <c r="BT14" s="72"/>
      <c r="BU14" s="137"/>
      <c r="BV14" s="137"/>
      <c r="BW14" s="137"/>
      <c r="BX14" s="137"/>
      <c r="BY14" s="137"/>
      <c r="BZ14" s="137"/>
      <c r="CA14" s="139" t="str">
        <f>IF(ISBLANK($AZ$14)," ",IF($AW$14&lt;$AZ$14,$AF$14,IF($AZ$14&lt;$AW$14,$O$14)))</f>
        <v>HSV</v>
      </c>
      <c r="CB14" s="139" t="str">
        <f>IF(ISBLANK($AZ$14)," ",IF($AW$14&gt;$AZ$14,$AF$14,IF($AZ$14&gt;$AW$14,$O$14)))</f>
        <v>MSV Duisburg</v>
      </c>
      <c r="CC14" s="128"/>
      <c r="CD14" s="128"/>
      <c r="CE14" s="128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5"/>
      <c r="CR14" s="125"/>
      <c r="CS14" s="101"/>
      <c r="CT14" s="101"/>
      <c r="CU14" s="101"/>
      <c r="CV14" s="101"/>
      <c r="CW14" s="101"/>
      <c r="CX14" s="101"/>
    </row>
    <row r="15" spans="2:102" ht="12" customHeight="1" thickBot="1">
      <c r="B15" s="557"/>
      <c r="C15" s="558"/>
      <c r="D15" s="562"/>
      <c r="E15" s="563"/>
      <c r="F15" s="563"/>
      <c r="G15" s="563"/>
      <c r="H15" s="563"/>
      <c r="I15" s="564"/>
      <c r="J15" s="568"/>
      <c r="K15" s="569"/>
      <c r="L15" s="569"/>
      <c r="M15" s="569"/>
      <c r="N15" s="570"/>
      <c r="O15" s="586" t="s">
        <v>49</v>
      </c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129"/>
      <c r="AF15" s="587" t="s">
        <v>50</v>
      </c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8"/>
      <c r="AW15" s="582"/>
      <c r="AX15" s="583"/>
      <c r="AY15" s="583"/>
      <c r="AZ15" s="583"/>
      <c r="BA15" s="585"/>
      <c r="BB15" s="563"/>
      <c r="BC15" s="564"/>
      <c r="BM15" s="72"/>
      <c r="BN15" s="72"/>
      <c r="BO15" s="72"/>
      <c r="BP15" s="72"/>
      <c r="BQ15" s="72"/>
      <c r="BR15" s="72"/>
      <c r="BS15" s="72"/>
      <c r="BT15" s="72"/>
      <c r="BU15" s="137"/>
      <c r="BV15" s="137"/>
      <c r="BW15" s="137"/>
      <c r="BX15" s="137"/>
      <c r="BY15" s="137"/>
      <c r="BZ15" s="137"/>
      <c r="CA15" s="139"/>
      <c r="CB15" s="139"/>
      <c r="CC15" s="106"/>
      <c r="CD15" s="106"/>
      <c r="CE15" s="106"/>
      <c r="CF15" s="70"/>
      <c r="CG15" s="70"/>
      <c r="CH15" s="47"/>
      <c r="CI15" s="47"/>
      <c r="CJ15" s="125"/>
      <c r="CK15" s="125"/>
      <c r="CL15" s="125"/>
      <c r="CM15" s="125"/>
      <c r="CN15" s="125"/>
      <c r="CO15" s="125"/>
      <c r="CP15" s="125"/>
      <c r="CQ15" s="125"/>
      <c r="CR15" s="125"/>
      <c r="CS15" s="101"/>
      <c r="CT15" s="101"/>
      <c r="CU15" s="101"/>
      <c r="CV15" s="101"/>
      <c r="CW15" s="101"/>
      <c r="CX15" s="101"/>
    </row>
    <row r="16" spans="65:102" ht="9" customHeight="1" thickBot="1">
      <c r="BM16" s="72"/>
      <c r="BN16" s="72"/>
      <c r="BO16" s="72"/>
      <c r="BP16" s="72"/>
      <c r="BQ16" s="72"/>
      <c r="BR16" s="72"/>
      <c r="BS16" s="72"/>
      <c r="BT16" s="72"/>
      <c r="BU16" s="137"/>
      <c r="BV16" s="137"/>
      <c r="BW16" s="137"/>
      <c r="BX16" s="137"/>
      <c r="BY16" s="137"/>
      <c r="BZ16" s="137"/>
      <c r="CA16" s="139"/>
      <c r="CB16" s="139"/>
      <c r="CC16" s="106"/>
      <c r="CD16" s="106"/>
      <c r="CE16" s="106"/>
      <c r="CF16" s="70"/>
      <c r="CG16" s="70"/>
      <c r="CH16" s="47"/>
      <c r="CI16" s="47"/>
      <c r="CJ16" s="125"/>
      <c r="CK16" s="125"/>
      <c r="CL16" s="125"/>
      <c r="CM16" s="125"/>
      <c r="CN16" s="125"/>
      <c r="CO16" s="125"/>
      <c r="CP16" s="125"/>
      <c r="CQ16" s="125"/>
      <c r="CR16" s="125"/>
      <c r="CS16" s="101"/>
      <c r="CT16" s="101"/>
      <c r="CU16" s="101"/>
      <c r="CV16" s="101"/>
      <c r="CW16" s="101"/>
      <c r="CX16" s="101"/>
    </row>
    <row r="17" spans="2:102" ht="19.5" customHeight="1" thickBot="1">
      <c r="B17" s="595" t="s">
        <v>5</v>
      </c>
      <c r="C17" s="596"/>
      <c r="D17" s="597" t="s">
        <v>6</v>
      </c>
      <c r="E17" s="598"/>
      <c r="F17" s="598"/>
      <c r="G17" s="598"/>
      <c r="H17" s="598"/>
      <c r="I17" s="599"/>
      <c r="J17" s="591" t="s">
        <v>7</v>
      </c>
      <c r="K17" s="593"/>
      <c r="L17" s="593"/>
      <c r="M17" s="593"/>
      <c r="N17" s="594"/>
      <c r="O17" s="591" t="s">
        <v>34</v>
      </c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4"/>
      <c r="AW17" s="591" t="s">
        <v>9</v>
      </c>
      <c r="AX17" s="593"/>
      <c r="AY17" s="593"/>
      <c r="AZ17" s="593"/>
      <c r="BA17" s="594"/>
      <c r="BB17" s="591"/>
      <c r="BC17" s="592"/>
      <c r="BM17" s="72"/>
      <c r="BN17" s="72"/>
      <c r="BO17" s="72"/>
      <c r="BP17" s="72"/>
      <c r="BQ17" s="72"/>
      <c r="BR17" s="72"/>
      <c r="BS17" s="72"/>
      <c r="BT17" s="72"/>
      <c r="BU17" s="137"/>
      <c r="BV17" s="137"/>
      <c r="BW17" s="137"/>
      <c r="BX17" s="137"/>
      <c r="BY17" s="137"/>
      <c r="BZ17" s="137"/>
      <c r="CA17" s="139"/>
      <c r="CB17" s="139"/>
      <c r="CC17" s="106"/>
      <c r="CD17" s="106"/>
      <c r="CE17" s="106"/>
      <c r="CF17" s="70"/>
      <c r="CG17" s="70"/>
      <c r="CH17" s="47"/>
      <c r="CI17" s="47"/>
      <c r="CJ17" s="125"/>
      <c r="CK17" s="125"/>
      <c r="CL17" s="125"/>
      <c r="CM17" s="125"/>
      <c r="CN17" s="125"/>
      <c r="CO17" s="125"/>
      <c r="CP17" s="125"/>
      <c r="CQ17" s="125"/>
      <c r="CR17" s="125"/>
      <c r="CS17" s="101"/>
      <c r="CT17" s="101"/>
      <c r="CU17" s="101"/>
      <c r="CV17" s="101"/>
      <c r="CW17" s="101"/>
      <c r="CX17" s="101"/>
    </row>
    <row r="18" spans="2:102" ht="18" customHeight="1">
      <c r="B18" s="555"/>
      <c r="C18" s="556"/>
      <c r="D18" s="559">
        <v>3</v>
      </c>
      <c r="E18" s="560"/>
      <c r="F18" s="560"/>
      <c r="G18" s="560"/>
      <c r="H18" s="560"/>
      <c r="I18" s="561"/>
      <c r="J18" s="565">
        <v>0.6493055555555556</v>
      </c>
      <c r="K18" s="566"/>
      <c r="L18" s="566"/>
      <c r="M18" s="566"/>
      <c r="N18" s="567"/>
      <c r="O18" s="571" t="s">
        <v>65</v>
      </c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41" t="s">
        <v>11</v>
      </c>
      <c r="AF18" s="572" t="str">
        <f>IF(ISBLANK(Viertelfinale!$AZ$26),"",Viertelfinale!$CB$26)</f>
        <v>PSV Einhoven</v>
      </c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9"/>
      <c r="AW18" s="580">
        <v>1</v>
      </c>
      <c r="AX18" s="581"/>
      <c r="AY18" s="581" t="s">
        <v>12</v>
      </c>
      <c r="AZ18" s="581">
        <v>0</v>
      </c>
      <c r="BA18" s="584"/>
      <c r="BB18" s="560"/>
      <c r="BC18" s="561"/>
      <c r="BM18" s="72"/>
      <c r="BN18" s="72"/>
      <c r="BO18" s="72"/>
      <c r="BP18" s="72"/>
      <c r="BQ18" s="72"/>
      <c r="BR18" s="72"/>
      <c r="BS18" s="72"/>
      <c r="BT18" s="72"/>
      <c r="BU18" s="137"/>
      <c r="BV18" s="137"/>
      <c r="BW18" s="137"/>
      <c r="BX18" s="137"/>
      <c r="BY18" s="137"/>
      <c r="BZ18" s="137"/>
      <c r="CA18" s="139" t="str">
        <f>IF(ISBLANK($AZ$18)," ",IF($AW$18&lt;$AZ$18,$AF$18,IF($AZ$18&lt;$AW$18,$O$18)))</f>
        <v>1. FC Kaiserslautern</v>
      </c>
      <c r="CB18" s="139" t="str">
        <f>IF(ISBLANK($AZ$18)," ",IF($AW$18&gt;$AZ$18,$AF$18,IF($AZ$18&gt;$AW$18,$O$18)))</f>
        <v>PSV Einhoven</v>
      </c>
      <c r="CC18" s="106"/>
      <c r="CD18" s="106"/>
      <c r="CE18" s="106"/>
      <c r="CF18" s="70"/>
      <c r="CG18" s="70"/>
      <c r="CH18" s="47"/>
      <c r="CI18" s="47"/>
      <c r="CJ18" s="125"/>
      <c r="CK18" s="125"/>
      <c r="CL18" s="125"/>
      <c r="CM18" s="125"/>
      <c r="CN18" s="125"/>
      <c r="CO18" s="125"/>
      <c r="CP18" s="125"/>
      <c r="CQ18" s="125"/>
      <c r="CR18" s="125"/>
      <c r="CS18" s="101"/>
      <c r="CT18" s="101"/>
      <c r="CU18" s="101"/>
      <c r="CV18" s="101"/>
      <c r="CW18" s="101"/>
      <c r="CX18" s="101"/>
    </row>
    <row r="19" spans="2:102" ht="12" customHeight="1" thickBot="1">
      <c r="B19" s="557"/>
      <c r="C19" s="558"/>
      <c r="D19" s="562"/>
      <c r="E19" s="563"/>
      <c r="F19" s="563"/>
      <c r="G19" s="563"/>
      <c r="H19" s="563"/>
      <c r="I19" s="564"/>
      <c r="J19" s="568"/>
      <c r="K19" s="569"/>
      <c r="L19" s="569"/>
      <c r="M19" s="569"/>
      <c r="N19" s="570"/>
      <c r="O19" s="586" t="s">
        <v>51</v>
      </c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129"/>
      <c r="AF19" s="587" t="s">
        <v>52</v>
      </c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8"/>
      <c r="AW19" s="582"/>
      <c r="AX19" s="583"/>
      <c r="AY19" s="583"/>
      <c r="AZ19" s="583"/>
      <c r="BA19" s="585"/>
      <c r="BB19" s="563"/>
      <c r="BC19" s="564"/>
      <c r="BM19" s="72"/>
      <c r="BN19" s="72"/>
      <c r="BO19" s="72"/>
      <c r="BP19" s="72"/>
      <c r="BQ19" s="72"/>
      <c r="BR19" s="72"/>
      <c r="BS19" s="72"/>
      <c r="BT19" s="72"/>
      <c r="BU19" s="137"/>
      <c r="BV19" s="137"/>
      <c r="BW19" s="137"/>
      <c r="BX19" s="137"/>
      <c r="BY19" s="137"/>
      <c r="BZ19" s="137"/>
      <c r="CA19" s="139"/>
      <c r="CB19" s="137"/>
      <c r="CC19" s="106"/>
      <c r="CD19" s="106"/>
      <c r="CE19" s="106"/>
      <c r="CF19" s="70"/>
      <c r="CG19" s="70"/>
      <c r="CH19" s="47"/>
      <c r="CI19" s="47"/>
      <c r="CJ19" s="125"/>
      <c r="CK19" s="125"/>
      <c r="CL19" s="125"/>
      <c r="CM19" s="125"/>
      <c r="CN19" s="125"/>
      <c r="CO19" s="125"/>
      <c r="CP19" s="125"/>
      <c r="CQ19" s="125"/>
      <c r="CR19" s="125"/>
      <c r="CS19" s="101"/>
      <c r="CT19" s="101"/>
      <c r="CU19" s="101"/>
      <c r="CV19" s="101"/>
      <c r="CW19" s="101"/>
      <c r="CX19" s="101"/>
    </row>
    <row r="20" spans="2:102" ht="12" customHeight="1">
      <c r="B20" s="113"/>
      <c r="C20" s="113"/>
      <c r="D20" s="114"/>
      <c r="E20" s="114"/>
      <c r="F20" s="114"/>
      <c r="G20" s="114"/>
      <c r="H20" s="114"/>
      <c r="I20" s="114"/>
      <c r="J20" s="130"/>
      <c r="K20" s="130"/>
      <c r="L20" s="130"/>
      <c r="M20" s="130"/>
      <c r="N20" s="130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2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15"/>
      <c r="AX20" s="115"/>
      <c r="AY20" s="115"/>
      <c r="AZ20" s="115"/>
      <c r="BA20" s="115"/>
      <c r="BB20" s="114"/>
      <c r="BC20" s="114"/>
      <c r="BM20" s="72"/>
      <c r="BN20" s="72"/>
      <c r="BO20" s="72"/>
      <c r="BP20" s="72"/>
      <c r="BQ20" s="72"/>
      <c r="BR20" s="72"/>
      <c r="BS20" s="72"/>
      <c r="BT20" s="72"/>
      <c r="BU20" s="137"/>
      <c r="BV20" s="137"/>
      <c r="BW20" s="137"/>
      <c r="BX20" s="137"/>
      <c r="BY20" s="137"/>
      <c r="BZ20" s="137"/>
      <c r="CA20" s="139"/>
      <c r="CB20" s="137"/>
      <c r="CC20" s="106"/>
      <c r="CD20" s="106"/>
      <c r="CE20" s="106"/>
      <c r="CF20" s="70"/>
      <c r="CG20" s="70"/>
      <c r="CH20" s="47"/>
      <c r="CI20" s="47"/>
      <c r="CJ20" s="125"/>
      <c r="CK20" s="125"/>
      <c r="CL20" s="125"/>
      <c r="CM20" s="125"/>
      <c r="CN20" s="125"/>
      <c r="CO20" s="125"/>
      <c r="CP20" s="125"/>
      <c r="CQ20" s="125"/>
      <c r="CR20" s="125"/>
      <c r="CS20" s="101"/>
      <c r="CT20" s="101"/>
      <c r="CU20" s="101"/>
      <c r="CV20" s="101"/>
      <c r="CW20" s="101"/>
      <c r="CX20" s="101"/>
    </row>
    <row r="21" spans="2:55" ht="18">
      <c r="B21" s="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590" t="s">
        <v>48</v>
      </c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90"/>
      <c r="AS21" s="590"/>
      <c r="AT21" s="590"/>
      <c r="AU21" s="590"/>
      <c r="AV21" s="590"/>
      <c r="AW21" s="142"/>
      <c r="AX21" s="142"/>
      <c r="AY21" s="142"/>
      <c r="AZ21" s="142"/>
      <c r="BA21" s="142"/>
      <c r="BB21" s="142"/>
      <c r="BC21" s="142"/>
    </row>
    <row r="22" spans="2:55" ht="4.5" customHeight="1" thickBo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</row>
    <row r="23" spans="2:102" ht="19.5" customHeight="1" thickBot="1">
      <c r="B23" s="574" t="s">
        <v>5</v>
      </c>
      <c r="C23" s="575"/>
      <c r="D23" s="576" t="s">
        <v>6</v>
      </c>
      <c r="E23" s="577"/>
      <c r="F23" s="577"/>
      <c r="G23" s="577"/>
      <c r="H23" s="577"/>
      <c r="I23" s="578"/>
      <c r="J23" s="551" t="s">
        <v>7</v>
      </c>
      <c r="K23" s="552"/>
      <c r="L23" s="552"/>
      <c r="M23" s="552"/>
      <c r="N23" s="553"/>
      <c r="O23" s="551" t="s">
        <v>53</v>
      </c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3"/>
      <c r="AW23" s="551" t="s">
        <v>9</v>
      </c>
      <c r="AX23" s="552"/>
      <c r="AY23" s="552"/>
      <c r="AZ23" s="552"/>
      <c r="BA23" s="553"/>
      <c r="BB23" s="551"/>
      <c r="BC23" s="554"/>
      <c r="BM23" s="72"/>
      <c r="BN23" s="72"/>
      <c r="BO23" s="72"/>
      <c r="BP23" s="72"/>
      <c r="BQ23" s="72"/>
      <c r="BR23" s="72"/>
      <c r="BS23" s="72"/>
      <c r="BT23" s="72"/>
      <c r="BU23" s="137"/>
      <c r="BV23" s="137"/>
      <c r="BW23" s="137"/>
      <c r="BX23" s="137"/>
      <c r="BY23" s="137"/>
      <c r="BZ23" s="137"/>
      <c r="CA23" s="138"/>
      <c r="CB23" s="137"/>
      <c r="CC23" s="106"/>
      <c r="CD23" s="106"/>
      <c r="CE23" s="106"/>
      <c r="CF23" s="70"/>
      <c r="CG23" s="70"/>
      <c r="CH23" s="47"/>
      <c r="CI23" s="47"/>
      <c r="CJ23" s="125"/>
      <c r="CK23" s="125"/>
      <c r="CL23" s="125"/>
      <c r="CM23" s="125"/>
      <c r="CN23" s="125"/>
      <c r="CO23" s="125"/>
      <c r="CP23" s="125"/>
      <c r="CQ23" s="125"/>
      <c r="CR23" s="125"/>
      <c r="CS23" s="101"/>
      <c r="CT23" s="101"/>
      <c r="CU23" s="101"/>
      <c r="CV23" s="101"/>
      <c r="CW23" s="101"/>
      <c r="CX23" s="101"/>
    </row>
    <row r="24" spans="2:102" ht="18" customHeight="1">
      <c r="B24" s="555"/>
      <c r="C24" s="556"/>
      <c r="D24" s="559">
        <v>1</v>
      </c>
      <c r="E24" s="560"/>
      <c r="F24" s="560"/>
      <c r="G24" s="560"/>
      <c r="H24" s="560"/>
      <c r="I24" s="561"/>
      <c r="J24" s="565">
        <v>0.6354166666666666</v>
      </c>
      <c r="K24" s="566"/>
      <c r="L24" s="566"/>
      <c r="M24" s="566"/>
      <c r="N24" s="567"/>
      <c r="O24" s="571" t="s">
        <v>195</v>
      </c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41" t="s">
        <v>11</v>
      </c>
      <c r="AF24" s="572" t="s">
        <v>180</v>
      </c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9"/>
      <c r="AW24" s="580">
        <v>0</v>
      </c>
      <c r="AX24" s="581"/>
      <c r="AY24" s="581" t="s">
        <v>12</v>
      </c>
      <c r="AZ24" s="581">
        <v>2</v>
      </c>
      <c r="BA24" s="584"/>
      <c r="BB24" s="560"/>
      <c r="BC24" s="561"/>
      <c r="BM24" s="72"/>
      <c r="BN24" s="72"/>
      <c r="BO24" s="72"/>
      <c r="BP24" s="72"/>
      <c r="BQ24" s="72"/>
      <c r="BR24" s="72"/>
      <c r="BS24" s="72"/>
      <c r="BT24" s="72"/>
      <c r="BU24" s="137"/>
      <c r="BV24" s="137"/>
      <c r="BW24" s="137"/>
      <c r="BX24" s="137"/>
      <c r="BY24" s="137"/>
      <c r="BZ24" s="137"/>
      <c r="CA24" s="139" t="b">
        <f>BB28=IF(ISBLANK($AZ$24)," ",IF($AW$24&lt;$AZ$24,$AF$24,IF($AZ$24&lt;$AW$24,$O$24)))</f>
        <v>0</v>
      </c>
      <c r="CB24" s="139" t="str">
        <f>IF(ISBLANK($AZ$24)," ",IF($AW$24&gt;$AZ$24,$AF$24,IF($AZ$24&gt;$AW$24,$O$24)))</f>
        <v>Tampa Brasov</v>
      </c>
      <c r="CC24" s="128"/>
      <c r="CD24" s="128"/>
      <c r="CE24" s="128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5"/>
      <c r="CR24" s="125"/>
      <c r="CS24" s="101"/>
      <c r="CT24" s="101"/>
      <c r="CU24" s="101"/>
      <c r="CV24" s="101"/>
      <c r="CW24" s="101"/>
      <c r="CX24" s="101"/>
    </row>
    <row r="25" spans="2:102" ht="12" customHeight="1" thickBot="1">
      <c r="B25" s="557"/>
      <c r="C25" s="558"/>
      <c r="D25" s="562"/>
      <c r="E25" s="563"/>
      <c r="F25" s="563"/>
      <c r="G25" s="563"/>
      <c r="H25" s="563"/>
      <c r="I25" s="564"/>
      <c r="J25" s="568"/>
      <c r="K25" s="569"/>
      <c r="L25" s="569"/>
      <c r="M25" s="569"/>
      <c r="N25" s="570"/>
      <c r="O25" s="586" t="s">
        <v>29</v>
      </c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129"/>
      <c r="AF25" s="587" t="s">
        <v>30</v>
      </c>
      <c r="AG25" s="587"/>
      <c r="AH25" s="587"/>
      <c r="AI25" s="587"/>
      <c r="AJ25" s="587"/>
      <c r="AK25" s="587"/>
      <c r="AL25" s="587"/>
      <c r="AM25" s="587"/>
      <c r="AN25" s="587"/>
      <c r="AO25" s="587"/>
      <c r="AP25" s="587"/>
      <c r="AQ25" s="587"/>
      <c r="AR25" s="587"/>
      <c r="AS25" s="587"/>
      <c r="AT25" s="587"/>
      <c r="AU25" s="587"/>
      <c r="AV25" s="588"/>
      <c r="AW25" s="582"/>
      <c r="AX25" s="583"/>
      <c r="AY25" s="583"/>
      <c r="AZ25" s="583"/>
      <c r="BA25" s="585"/>
      <c r="BB25" s="563"/>
      <c r="BC25" s="564"/>
      <c r="BM25" s="72"/>
      <c r="BN25" s="72"/>
      <c r="BO25" s="72"/>
      <c r="BP25" s="72"/>
      <c r="BQ25" s="72"/>
      <c r="BR25" s="72"/>
      <c r="BS25" s="72"/>
      <c r="BT25" s="72"/>
      <c r="BU25" s="137"/>
      <c r="BV25" s="137"/>
      <c r="BW25" s="137"/>
      <c r="BX25" s="137"/>
      <c r="BY25" s="137"/>
      <c r="BZ25" s="137"/>
      <c r="CA25" s="139"/>
      <c r="CB25" s="139"/>
      <c r="CC25" s="106"/>
      <c r="CD25" s="106"/>
      <c r="CE25" s="106"/>
      <c r="CF25" s="70"/>
      <c r="CG25" s="70"/>
      <c r="CH25" s="47"/>
      <c r="CI25" s="47"/>
      <c r="CJ25" s="125"/>
      <c r="CK25" s="125"/>
      <c r="CL25" s="125"/>
      <c r="CM25" s="125"/>
      <c r="CN25" s="125"/>
      <c r="CO25" s="125"/>
      <c r="CP25" s="125"/>
      <c r="CQ25" s="125"/>
      <c r="CR25" s="125"/>
      <c r="CS25" s="101"/>
      <c r="CT25" s="101"/>
      <c r="CU25" s="101"/>
      <c r="CV25" s="101"/>
      <c r="CW25" s="101"/>
      <c r="CX25" s="101"/>
    </row>
    <row r="26" spans="65:102" ht="9" customHeight="1" thickBot="1">
      <c r="BM26" s="72"/>
      <c r="BN26" s="72"/>
      <c r="BO26" s="72"/>
      <c r="BP26" s="72"/>
      <c r="BQ26" s="72"/>
      <c r="BR26" s="72"/>
      <c r="BS26" s="72"/>
      <c r="BT26" s="72"/>
      <c r="BU26" s="137"/>
      <c r="BV26" s="137"/>
      <c r="BW26" s="137"/>
      <c r="BX26" s="137"/>
      <c r="BY26" s="137"/>
      <c r="BZ26" s="137"/>
      <c r="CA26" s="139"/>
      <c r="CB26" s="139"/>
      <c r="CC26" s="106"/>
      <c r="CD26" s="106"/>
      <c r="CE26" s="106"/>
      <c r="CF26" s="70"/>
      <c r="CG26" s="70"/>
      <c r="CH26" s="47"/>
      <c r="CI26" s="47"/>
      <c r="CJ26" s="125"/>
      <c r="CK26" s="125"/>
      <c r="CL26" s="125"/>
      <c r="CM26" s="125"/>
      <c r="CN26" s="125"/>
      <c r="CO26" s="125"/>
      <c r="CP26" s="125"/>
      <c r="CQ26" s="125"/>
      <c r="CR26" s="125"/>
      <c r="CS26" s="101"/>
      <c r="CT26" s="101"/>
      <c r="CU26" s="101"/>
      <c r="CV26" s="101"/>
      <c r="CW26" s="101"/>
      <c r="CX26" s="101"/>
    </row>
    <row r="27" spans="2:102" ht="19.5" customHeight="1" thickBot="1">
      <c r="B27" s="574" t="s">
        <v>5</v>
      </c>
      <c r="C27" s="575"/>
      <c r="D27" s="576" t="s">
        <v>6</v>
      </c>
      <c r="E27" s="577"/>
      <c r="F27" s="577"/>
      <c r="G27" s="577"/>
      <c r="H27" s="577"/>
      <c r="I27" s="578"/>
      <c r="J27" s="551" t="s">
        <v>7</v>
      </c>
      <c r="K27" s="552"/>
      <c r="L27" s="552"/>
      <c r="M27" s="552"/>
      <c r="N27" s="553"/>
      <c r="O27" s="551" t="s">
        <v>54</v>
      </c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2"/>
      <c r="AV27" s="553"/>
      <c r="AW27" s="551" t="s">
        <v>9</v>
      </c>
      <c r="AX27" s="552"/>
      <c r="AY27" s="552"/>
      <c r="AZ27" s="552"/>
      <c r="BA27" s="553"/>
      <c r="BB27" s="551"/>
      <c r="BC27" s="554"/>
      <c r="BM27" s="72"/>
      <c r="BN27" s="72"/>
      <c r="BO27" s="72"/>
      <c r="BP27" s="72"/>
      <c r="BQ27" s="72"/>
      <c r="BR27" s="72"/>
      <c r="BS27" s="72"/>
      <c r="BT27" s="72"/>
      <c r="BU27" s="137"/>
      <c r="BV27" s="137"/>
      <c r="BW27" s="137"/>
      <c r="BX27" s="137"/>
      <c r="BY27" s="137"/>
      <c r="BZ27" s="137"/>
      <c r="CA27" s="139"/>
      <c r="CB27" s="139"/>
      <c r="CC27" s="106"/>
      <c r="CD27" s="106"/>
      <c r="CE27" s="106"/>
      <c r="CF27" s="70"/>
      <c r="CG27" s="70"/>
      <c r="CH27" s="47"/>
      <c r="CI27" s="47"/>
      <c r="CJ27" s="125"/>
      <c r="CK27" s="125"/>
      <c r="CL27" s="125"/>
      <c r="CM27" s="125"/>
      <c r="CN27" s="125"/>
      <c r="CO27" s="125"/>
      <c r="CP27" s="125"/>
      <c r="CQ27" s="125"/>
      <c r="CR27" s="125"/>
      <c r="CS27" s="101"/>
      <c r="CT27" s="101"/>
      <c r="CU27" s="101"/>
      <c r="CV27" s="101"/>
      <c r="CW27" s="101"/>
      <c r="CX27" s="101"/>
    </row>
    <row r="28" spans="2:102" ht="18" customHeight="1">
      <c r="B28" s="555"/>
      <c r="C28" s="556"/>
      <c r="D28" s="559">
        <v>1</v>
      </c>
      <c r="E28" s="560"/>
      <c r="F28" s="560"/>
      <c r="G28" s="560"/>
      <c r="H28" s="560"/>
      <c r="I28" s="561"/>
      <c r="J28" s="565">
        <v>0.6493055555555556</v>
      </c>
      <c r="K28" s="566"/>
      <c r="L28" s="566"/>
      <c r="M28" s="566"/>
      <c r="N28" s="567"/>
      <c r="O28" s="571" t="s">
        <v>199</v>
      </c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41" t="s">
        <v>11</v>
      </c>
      <c r="AF28" s="572" t="s">
        <v>198</v>
      </c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9"/>
      <c r="AW28" s="580">
        <v>3</v>
      </c>
      <c r="AX28" s="581"/>
      <c r="AY28" s="581" t="s">
        <v>12</v>
      </c>
      <c r="AZ28" s="581">
        <v>1</v>
      </c>
      <c r="BA28" s="584"/>
      <c r="BB28" s="560"/>
      <c r="BC28" s="561"/>
      <c r="BM28" s="72"/>
      <c r="BN28" s="72"/>
      <c r="BO28" s="72"/>
      <c r="BP28" s="72"/>
      <c r="BQ28" s="72"/>
      <c r="BR28" s="72"/>
      <c r="BS28" s="72"/>
      <c r="BT28" s="72"/>
      <c r="BU28" s="137"/>
      <c r="BV28" s="137"/>
      <c r="BW28" s="137"/>
      <c r="BX28" s="137"/>
      <c r="BY28" s="137"/>
      <c r="BZ28" s="137"/>
      <c r="CA28" s="139" t="str">
        <f>IF(ISBLANK($AZ$28)," ",IF($AW$28&lt;$AZ$28,$AF$28,IF($AZ$28&lt;$AW$28,$O$28)))</f>
        <v>Arminia Bielefeld</v>
      </c>
      <c r="CB28" s="139" t="str">
        <f>IF(ISBLANK($AZ$28)," ",IF($AW$28&gt;$AZ$28,$AF$28,IF($AZ$28&gt;$AW$28,$O$28)))</f>
        <v>Hertha BSC</v>
      </c>
      <c r="CC28" s="106"/>
      <c r="CD28" s="106"/>
      <c r="CE28" s="106"/>
      <c r="CF28" s="70"/>
      <c r="CG28" s="70"/>
      <c r="CH28" s="47"/>
      <c r="CI28" s="47"/>
      <c r="CJ28" s="125"/>
      <c r="CK28" s="125"/>
      <c r="CL28" s="125"/>
      <c r="CM28" s="125"/>
      <c r="CN28" s="125"/>
      <c r="CO28" s="125"/>
      <c r="CP28" s="125"/>
      <c r="CQ28" s="125"/>
      <c r="CR28" s="125"/>
      <c r="CS28" s="101"/>
      <c r="CT28" s="101"/>
      <c r="CU28" s="101"/>
      <c r="CV28" s="101"/>
      <c r="CW28" s="101"/>
      <c r="CX28" s="101"/>
    </row>
    <row r="29" spans="2:102" ht="12" customHeight="1" thickBot="1">
      <c r="B29" s="557"/>
      <c r="C29" s="558"/>
      <c r="D29" s="562"/>
      <c r="E29" s="563"/>
      <c r="F29" s="563"/>
      <c r="G29" s="563"/>
      <c r="H29" s="563"/>
      <c r="I29" s="564"/>
      <c r="J29" s="568"/>
      <c r="K29" s="569"/>
      <c r="L29" s="569"/>
      <c r="M29" s="569"/>
      <c r="N29" s="570"/>
      <c r="O29" s="586" t="s">
        <v>31</v>
      </c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129"/>
      <c r="AF29" s="587" t="s">
        <v>32</v>
      </c>
      <c r="AG29" s="587"/>
      <c r="AH29" s="587"/>
      <c r="AI29" s="587"/>
      <c r="AJ29" s="587"/>
      <c r="AK29" s="587"/>
      <c r="AL29" s="587"/>
      <c r="AM29" s="587"/>
      <c r="AN29" s="587"/>
      <c r="AO29" s="587"/>
      <c r="AP29" s="587"/>
      <c r="AQ29" s="587"/>
      <c r="AR29" s="587"/>
      <c r="AS29" s="587"/>
      <c r="AT29" s="587"/>
      <c r="AU29" s="587"/>
      <c r="AV29" s="588"/>
      <c r="AW29" s="582"/>
      <c r="AX29" s="583"/>
      <c r="AY29" s="583"/>
      <c r="AZ29" s="583"/>
      <c r="BA29" s="585"/>
      <c r="BB29" s="563"/>
      <c r="BC29" s="564"/>
      <c r="BM29" s="72"/>
      <c r="BN29" s="72"/>
      <c r="BO29" s="72"/>
      <c r="BP29" s="72"/>
      <c r="BQ29" s="72"/>
      <c r="BR29" s="72"/>
      <c r="BS29" s="72"/>
      <c r="BT29" s="72"/>
      <c r="BU29" s="137"/>
      <c r="BV29" s="137"/>
      <c r="BW29" s="137"/>
      <c r="BX29" s="137"/>
      <c r="BY29" s="137"/>
      <c r="BZ29" s="137"/>
      <c r="CA29" s="139"/>
      <c r="CB29" s="137"/>
      <c r="CC29" s="106"/>
      <c r="CD29" s="106"/>
      <c r="CE29" s="106"/>
      <c r="CF29" s="70"/>
      <c r="CG29" s="70"/>
      <c r="CH29" s="47"/>
      <c r="CI29" s="47"/>
      <c r="CJ29" s="125"/>
      <c r="CK29" s="125"/>
      <c r="CL29" s="125"/>
      <c r="CM29" s="125"/>
      <c r="CN29" s="125"/>
      <c r="CO29" s="125"/>
      <c r="CP29" s="125"/>
      <c r="CQ29" s="125"/>
      <c r="CR29" s="125"/>
      <c r="CS29" s="101"/>
      <c r="CT29" s="101"/>
      <c r="CU29" s="101"/>
      <c r="CV29" s="101"/>
      <c r="CW29" s="101"/>
      <c r="CX29" s="101"/>
    </row>
    <row r="30" spans="2:102" ht="12" customHeight="1">
      <c r="B30" s="113"/>
      <c r="C30" s="113"/>
      <c r="D30" s="114"/>
      <c r="E30" s="114"/>
      <c r="F30" s="114"/>
      <c r="G30" s="114"/>
      <c r="H30" s="114"/>
      <c r="I30" s="114"/>
      <c r="J30" s="130"/>
      <c r="K30" s="130"/>
      <c r="L30" s="130"/>
      <c r="M30" s="130"/>
      <c r="N30" s="130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15"/>
      <c r="AX30" s="115"/>
      <c r="AY30" s="115"/>
      <c r="AZ30" s="115"/>
      <c r="BA30" s="115"/>
      <c r="BB30" s="114"/>
      <c r="BC30" s="114"/>
      <c r="BM30" s="72"/>
      <c r="BN30" s="72"/>
      <c r="BO30" s="72"/>
      <c r="BP30" s="72"/>
      <c r="BQ30" s="72"/>
      <c r="BR30" s="72"/>
      <c r="BS30" s="72"/>
      <c r="BT30" s="72"/>
      <c r="BU30" s="137"/>
      <c r="BV30" s="137"/>
      <c r="BW30" s="137"/>
      <c r="BX30" s="137"/>
      <c r="BY30" s="137"/>
      <c r="BZ30" s="137"/>
      <c r="CA30" s="139"/>
      <c r="CB30" s="137"/>
      <c r="CC30" s="106"/>
      <c r="CD30" s="106"/>
      <c r="CE30" s="106"/>
      <c r="CF30" s="70"/>
      <c r="CG30" s="70"/>
      <c r="CH30" s="47"/>
      <c r="CI30" s="47"/>
      <c r="CJ30" s="125"/>
      <c r="CK30" s="125"/>
      <c r="CL30" s="125"/>
      <c r="CM30" s="125"/>
      <c r="CN30" s="125"/>
      <c r="CO30" s="125"/>
      <c r="CP30" s="125"/>
      <c r="CQ30" s="125"/>
      <c r="CR30" s="125"/>
      <c r="CS30" s="101"/>
      <c r="CT30" s="101"/>
      <c r="CU30" s="101"/>
      <c r="CV30" s="101"/>
      <c r="CW30" s="101"/>
      <c r="CX30" s="101"/>
    </row>
  </sheetData>
  <sheetProtection/>
  <mergeCells count="71">
    <mergeCell ref="B18:C19"/>
    <mergeCell ref="B17:C17"/>
    <mergeCell ref="D17:I17"/>
    <mergeCell ref="J17:N17"/>
    <mergeCell ref="O17:AV17"/>
    <mergeCell ref="D13:I13"/>
    <mergeCell ref="J13:N13"/>
    <mergeCell ref="O13:AV13"/>
    <mergeCell ref="AF19:AV19"/>
    <mergeCell ref="AF18:AV18"/>
    <mergeCell ref="AW17:BA17"/>
    <mergeCell ref="BB17:BC17"/>
    <mergeCell ref="AF14:AV14"/>
    <mergeCell ref="AW14:AX15"/>
    <mergeCell ref="AY14:AY15"/>
    <mergeCell ref="BB14:BC15"/>
    <mergeCell ref="AF15:AV15"/>
    <mergeCell ref="AZ14:BA15"/>
    <mergeCell ref="B2:BC4"/>
    <mergeCell ref="O11:AV11"/>
    <mergeCell ref="BB13:BC13"/>
    <mergeCell ref="B14:C15"/>
    <mergeCell ref="D14:I15"/>
    <mergeCell ref="O15:AD15"/>
    <mergeCell ref="J14:N15"/>
    <mergeCell ref="O14:AD14"/>
    <mergeCell ref="AW13:BA13"/>
    <mergeCell ref="B13:C13"/>
    <mergeCell ref="D18:I19"/>
    <mergeCell ref="J18:N19"/>
    <mergeCell ref="O18:AD18"/>
    <mergeCell ref="O19:AD19"/>
    <mergeCell ref="AW18:AX19"/>
    <mergeCell ref="AY18:AY19"/>
    <mergeCell ref="J23:N23"/>
    <mergeCell ref="O23:AV23"/>
    <mergeCell ref="AZ18:BA19"/>
    <mergeCell ref="BB18:BC19"/>
    <mergeCell ref="O25:AD25"/>
    <mergeCell ref="AF25:AV25"/>
    <mergeCell ref="O21:AV21"/>
    <mergeCell ref="AW23:BA23"/>
    <mergeCell ref="BB23:BC23"/>
    <mergeCell ref="B24:C25"/>
    <mergeCell ref="D24:I25"/>
    <mergeCell ref="J24:N25"/>
    <mergeCell ref="O24:AD24"/>
    <mergeCell ref="AF24:AV24"/>
    <mergeCell ref="B23:C23"/>
    <mergeCell ref="D23:I23"/>
    <mergeCell ref="AW24:AX25"/>
    <mergeCell ref="BB24:BC25"/>
    <mergeCell ref="B27:C27"/>
    <mergeCell ref="D27:I27"/>
    <mergeCell ref="J27:N27"/>
    <mergeCell ref="O27:AV27"/>
    <mergeCell ref="AY24:AY25"/>
    <mergeCell ref="AZ24:BA25"/>
    <mergeCell ref="AW27:BA27"/>
    <mergeCell ref="BB27:BC27"/>
    <mergeCell ref="BB28:BC29"/>
    <mergeCell ref="O29:AD29"/>
    <mergeCell ref="AF29:AV29"/>
    <mergeCell ref="AF28:AV28"/>
    <mergeCell ref="AW28:AX29"/>
    <mergeCell ref="AY28:AY29"/>
    <mergeCell ref="AZ28:BA29"/>
    <mergeCell ref="B28:C29"/>
    <mergeCell ref="D28:I29"/>
    <mergeCell ref="J28:N29"/>
    <mergeCell ref="O28:AD28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46">
    <tabColor indexed="11"/>
  </sheetPr>
  <dimension ref="A1:EQ28"/>
  <sheetViews>
    <sheetView showGridLines="0" tabSelected="1" zoomScale="150" zoomScaleNormal="150" zoomScalePageLayoutView="0" workbookViewId="0" topLeftCell="A1">
      <selection activeCell="AZ1" sqref="AZ1"/>
    </sheetView>
  </sheetViews>
  <sheetFormatPr defaultColWidth="1.7109375" defaultRowHeight="12.75"/>
  <cols>
    <col min="1" max="55" width="1.7109375" style="0" customWidth="1"/>
    <col min="56" max="56" width="1.7109375" style="2" customWidth="1"/>
    <col min="57" max="57" width="1.7109375" style="34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2.28125" style="112" bestFit="1" customWidth="1"/>
    <col min="74" max="74" width="1.7109375" style="112" customWidth="1"/>
    <col min="75" max="75" width="2.28125" style="112" bestFit="1" customWidth="1"/>
    <col min="76" max="78" width="1.7109375" style="112" customWidth="1"/>
    <col min="79" max="79" width="12.421875" style="134" customWidth="1"/>
    <col min="80" max="80" width="8.00390625" style="112" bestFit="1" customWidth="1"/>
    <col min="81" max="81" width="4.140625" style="133" bestFit="1" customWidth="1"/>
    <col min="82" max="82" width="1.7109375" style="133" bestFit="1" customWidth="1"/>
    <col min="83" max="83" width="4.140625" style="133" bestFit="1" customWidth="1"/>
    <col min="84" max="85" width="6.28125" style="133" customWidth="1"/>
    <col min="86" max="86" width="12.421875" style="112" customWidth="1"/>
    <col min="87" max="87" width="8.00390625" style="112" bestFit="1" customWidth="1"/>
    <col min="88" max="88" width="4.140625" style="133" bestFit="1" customWidth="1"/>
    <col min="89" max="89" width="1.7109375" style="133" bestFit="1" customWidth="1"/>
    <col min="90" max="90" width="4.140625" style="133" bestFit="1" customWidth="1"/>
    <col min="91" max="91" width="6.28125" style="133" customWidth="1"/>
    <col min="92" max="96" width="1.7109375" style="133" customWidth="1"/>
    <col min="97" max="147" width="1.7109375" style="102" customWidth="1"/>
    <col min="148" max="16384" width="1.7109375" style="2" customWidth="1"/>
  </cols>
  <sheetData>
    <row r="1" spans="1:136" s="45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BD1" s="65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8"/>
      <c r="BW1" s="48"/>
      <c r="BX1" s="48"/>
      <c r="BY1" s="48"/>
      <c r="BZ1" s="48"/>
      <c r="CA1" s="48"/>
      <c r="CB1" s="48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</row>
    <row r="2" spans="1:115" s="50" customFormat="1" ht="11.25" customHeight="1">
      <c r="A2" s="1"/>
      <c r="B2" s="573" t="s">
        <v>46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66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2"/>
      <c r="BW2" s="52"/>
      <c r="BX2" s="52"/>
      <c r="BY2" s="52"/>
      <c r="BZ2" s="52"/>
      <c r="CA2" s="52"/>
      <c r="CB2" s="52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</row>
    <row r="3" spans="1:115" s="54" customFormat="1" ht="11.25" customHeight="1">
      <c r="A3" s="1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67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6"/>
      <c r="BW3" s="56"/>
      <c r="BX3" s="56"/>
      <c r="BY3" s="56"/>
      <c r="BZ3" s="56"/>
      <c r="CA3" s="56"/>
      <c r="CB3" s="56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</row>
    <row r="4" spans="2:115" s="54" customFormat="1" ht="11.25" customHeight="1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67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6"/>
      <c r="BW4" s="56"/>
      <c r="BX4" s="56"/>
      <c r="BY4" s="56"/>
      <c r="BZ4" s="56"/>
      <c r="CA4" s="56"/>
      <c r="CB4" s="56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</row>
    <row r="5" spans="56:115" s="54" customFormat="1" ht="15">
      <c r="BD5" s="67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6"/>
      <c r="BW5" s="56"/>
      <c r="BX5" s="56"/>
      <c r="BY5" s="56"/>
      <c r="BZ5" s="56"/>
      <c r="CA5" s="56"/>
      <c r="CB5" s="56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</row>
    <row r="6" spans="19:99" ht="11.25" customHeight="1">
      <c r="S6" s="93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56:99" ht="11.25" customHeight="1"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</row>
    <row r="8" spans="1:99" ht="11.25" customHeight="1">
      <c r="A8" s="93" t="s">
        <v>147</v>
      </c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</row>
    <row r="9" spans="56:99" ht="4.5" customHeight="1"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</row>
    <row r="10" spans="56:99" ht="4.5" customHeight="1"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1" spans="2:116" ht="18"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  <c r="BA11" s="590"/>
      <c r="BB11" s="590"/>
      <c r="BC11" s="590"/>
      <c r="BD11" s="36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97"/>
      <c r="BV11" s="98"/>
      <c r="BW11" s="98"/>
      <c r="BX11" s="98"/>
      <c r="BY11" s="4"/>
      <c r="BZ11" s="4"/>
      <c r="CA11" s="4"/>
      <c r="CB11" s="4"/>
      <c r="CC11" s="36"/>
      <c r="CD11" s="36"/>
      <c r="CE11" s="36"/>
      <c r="CF11" s="36"/>
      <c r="CG11" s="36"/>
      <c r="CH11" s="9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2"/>
    </row>
    <row r="12" spans="7:147" s="116" customFormat="1" ht="4.5" customHeight="1" thickBot="1">
      <c r="G12" s="38"/>
      <c r="H12" s="120"/>
      <c r="I12" s="120"/>
      <c r="J12" s="120"/>
      <c r="K12" s="120"/>
      <c r="L12" s="120"/>
      <c r="M12" s="2"/>
      <c r="T12" s="38"/>
      <c r="U12" s="69"/>
      <c r="V12" s="69"/>
      <c r="W12" s="121"/>
      <c r="X12" s="122"/>
      <c r="Y12" s="122"/>
      <c r="Z12" s="122"/>
      <c r="AA12" s="122"/>
      <c r="AB12" s="122"/>
      <c r="AC12" s="2"/>
      <c r="AK12" s="38"/>
      <c r="AL12" s="122"/>
      <c r="AM12" s="122"/>
      <c r="AN12" s="122"/>
      <c r="AO12" s="122"/>
      <c r="AP12" s="122"/>
      <c r="AQ12" s="2"/>
      <c r="BE12" s="117"/>
      <c r="BF12" s="117"/>
      <c r="BG12" s="117"/>
      <c r="BH12" s="117"/>
      <c r="BI12" s="117"/>
      <c r="BJ12" s="117"/>
      <c r="BK12" s="117"/>
      <c r="BL12" s="117"/>
      <c r="BM12" s="119"/>
      <c r="BN12" s="119"/>
      <c r="BO12" s="119"/>
      <c r="BP12" s="119"/>
      <c r="BQ12" s="119"/>
      <c r="BR12" s="119"/>
      <c r="BS12" s="119"/>
      <c r="BT12" s="119"/>
      <c r="BU12" s="91"/>
      <c r="BV12" s="91"/>
      <c r="BW12" s="91"/>
      <c r="BX12" s="91"/>
      <c r="BY12" s="55"/>
      <c r="BZ12" s="55"/>
      <c r="CA12" s="143"/>
      <c r="CB12" s="55"/>
      <c r="CC12" s="68"/>
      <c r="CD12" s="68"/>
      <c r="CE12" s="68"/>
      <c r="CF12" s="68"/>
      <c r="CG12" s="68"/>
      <c r="CH12" s="91"/>
      <c r="CI12" s="55"/>
      <c r="CJ12" s="123"/>
      <c r="CK12" s="123"/>
      <c r="CL12" s="123"/>
      <c r="CM12" s="123"/>
      <c r="CN12" s="123"/>
      <c r="CO12" s="123"/>
      <c r="CP12" s="123"/>
      <c r="CQ12" s="123"/>
      <c r="CR12" s="123"/>
      <c r="CS12" s="111"/>
      <c r="CT12" s="111"/>
      <c r="CU12" s="111"/>
      <c r="CV12" s="111"/>
      <c r="CW12" s="111"/>
      <c r="CX12" s="111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</row>
    <row r="13" spans="2:102" ht="19.5" customHeight="1" thickBot="1">
      <c r="B13" s="618" t="s">
        <v>5</v>
      </c>
      <c r="C13" s="619"/>
      <c r="D13" s="620" t="s">
        <v>6</v>
      </c>
      <c r="E13" s="621"/>
      <c r="F13" s="621"/>
      <c r="G13" s="621"/>
      <c r="H13" s="621"/>
      <c r="I13" s="622"/>
      <c r="J13" s="623" t="s">
        <v>7</v>
      </c>
      <c r="K13" s="624"/>
      <c r="L13" s="624"/>
      <c r="M13" s="624"/>
      <c r="N13" s="625"/>
      <c r="O13" s="623" t="s">
        <v>146</v>
      </c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4"/>
      <c r="AR13" s="624"/>
      <c r="AS13" s="624"/>
      <c r="AT13" s="624"/>
      <c r="AU13" s="624"/>
      <c r="AV13" s="625"/>
      <c r="AW13" s="623" t="s">
        <v>9</v>
      </c>
      <c r="AX13" s="624"/>
      <c r="AY13" s="624"/>
      <c r="AZ13" s="624"/>
      <c r="BA13" s="625"/>
      <c r="BB13" s="623"/>
      <c r="BC13" s="626"/>
      <c r="BM13" s="72"/>
      <c r="BN13" s="72"/>
      <c r="BO13" s="72"/>
      <c r="BP13" s="72"/>
      <c r="BQ13" s="72"/>
      <c r="BR13" s="72"/>
      <c r="BS13" s="72"/>
      <c r="BT13" s="72"/>
      <c r="BU13" s="137"/>
      <c r="BV13" s="137"/>
      <c r="BW13" s="137"/>
      <c r="BX13" s="137"/>
      <c r="BY13" s="144"/>
      <c r="BZ13" s="144"/>
      <c r="CA13" s="145"/>
      <c r="CB13" s="144"/>
      <c r="CC13" s="146"/>
      <c r="CD13" s="146"/>
      <c r="CE13" s="146"/>
      <c r="CF13" s="146"/>
      <c r="CG13" s="146"/>
      <c r="CH13" s="137"/>
      <c r="CI13" s="47"/>
      <c r="CJ13" s="125"/>
      <c r="CK13" s="125"/>
      <c r="CL13" s="125"/>
      <c r="CM13" s="125"/>
      <c r="CN13" s="125"/>
      <c r="CO13" s="125"/>
      <c r="CP13" s="125"/>
      <c r="CQ13" s="125"/>
      <c r="CR13" s="125"/>
      <c r="CS13" s="101"/>
      <c r="CT13" s="101"/>
      <c r="CU13" s="101"/>
      <c r="CV13" s="101"/>
      <c r="CW13" s="101"/>
      <c r="CX13" s="101"/>
    </row>
    <row r="14" spans="2:102" ht="18" customHeight="1">
      <c r="B14" s="555"/>
      <c r="C14" s="556"/>
      <c r="D14" s="559">
        <v>3</v>
      </c>
      <c r="E14" s="560"/>
      <c r="F14" s="560"/>
      <c r="G14" s="560"/>
      <c r="H14" s="560"/>
      <c r="I14" s="561"/>
      <c r="J14" s="565">
        <v>0.6631944444444444</v>
      </c>
      <c r="K14" s="566"/>
      <c r="L14" s="566"/>
      <c r="M14" s="566"/>
      <c r="N14" s="567"/>
      <c r="O14" s="571" t="str">
        <f>IF(ISBLANK(Halbfinale!$AZ$14),"",Halbfinale!$CB$14)</f>
        <v>MSV Duisburg</v>
      </c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41" t="s">
        <v>11</v>
      </c>
      <c r="AF14" s="572" t="str">
        <f>IF(ISBLANK(Halbfinale!$AZ$18),"",Halbfinale!$CB$18)</f>
        <v>PSV Einhoven</v>
      </c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9"/>
      <c r="AW14" s="580">
        <v>1</v>
      </c>
      <c r="AX14" s="581"/>
      <c r="AY14" s="581" t="s">
        <v>12</v>
      </c>
      <c r="AZ14" s="581">
        <v>2</v>
      </c>
      <c r="BA14" s="584"/>
      <c r="BB14" s="560"/>
      <c r="BC14" s="561"/>
      <c r="BM14" s="72"/>
      <c r="BN14" s="72"/>
      <c r="BO14" s="72"/>
      <c r="BP14" s="72"/>
      <c r="BQ14" s="72"/>
      <c r="BR14" s="72"/>
      <c r="BS14" s="72"/>
      <c r="BT14" s="72"/>
      <c r="BU14" s="137"/>
      <c r="BV14" s="137"/>
      <c r="BW14" s="137"/>
      <c r="BX14" s="137"/>
      <c r="BY14" s="144"/>
      <c r="BZ14" s="144"/>
      <c r="CA14" s="147" t="b">
        <f>BY17=IF(ISBLANK($AZ$14)," ",IF($AW$14&lt;$AZ$14,$AF$14,IF($AZ$14&lt;$AW$14,$O$14)))</f>
        <v>0</v>
      </c>
      <c r="CB14" s="148" t="str">
        <f>IF(ISBLANK($AZ$14)," ",IF($AW$14&gt;$AZ$14,$AF$14,IF($AZ$14&gt;$AW$14,$O$14)))</f>
        <v>MSV Duisburg</v>
      </c>
      <c r="CC14" s="146"/>
      <c r="CD14" s="146"/>
      <c r="CE14" s="146"/>
      <c r="CF14" s="146"/>
      <c r="CG14" s="146"/>
      <c r="CH14" s="137"/>
      <c r="CI14" s="47"/>
      <c r="CJ14" s="125"/>
      <c r="CK14" s="125"/>
      <c r="CL14" s="125"/>
      <c r="CM14" s="125"/>
      <c r="CN14" s="125"/>
      <c r="CO14" s="125"/>
      <c r="CP14" s="125"/>
      <c r="CQ14" s="125"/>
      <c r="CR14" s="125"/>
      <c r="CS14" s="101"/>
      <c r="CT14" s="101"/>
      <c r="CU14" s="101"/>
      <c r="CV14" s="101"/>
      <c r="CW14" s="101"/>
      <c r="CX14" s="101"/>
    </row>
    <row r="15" spans="2:102" ht="12" customHeight="1" thickBot="1">
      <c r="B15" s="557"/>
      <c r="C15" s="558"/>
      <c r="D15" s="562"/>
      <c r="E15" s="563"/>
      <c r="F15" s="563"/>
      <c r="G15" s="563"/>
      <c r="H15" s="563"/>
      <c r="I15" s="564"/>
      <c r="J15" s="568"/>
      <c r="K15" s="569"/>
      <c r="L15" s="569"/>
      <c r="M15" s="569"/>
      <c r="N15" s="570"/>
      <c r="O15" s="586" t="s">
        <v>36</v>
      </c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129"/>
      <c r="AF15" s="587" t="s">
        <v>37</v>
      </c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8"/>
      <c r="AW15" s="582"/>
      <c r="AX15" s="583"/>
      <c r="AY15" s="583"/>
      <c r="AZ15" s="583"/>
      <c r="BA15" s="585"/>
      <c r="BB15" s="563"/>
      <c r="BC15" s="564"/>
      <c r="BM15" s="72"/>
      <c r="BN15" s="72"/>
      <c r="BO15" s="72"/>
      <c r="BP15" s="72"/>
      <c r="BQ15" s="72"/>
      <c r="BR15" s="72"/>
      <c r="BS15" s="72"/>
      <c r="BT15" s="72"/>
      <c r="BU15" s="137"/>
      <c r="BV15" s="137"/>
      <c r="BW15" s="137"/>
      <c r="BX15" s="137"/>
      <c r="BY15" s="144"/>
      <c r="BZ15" s="144"/>
      <c r="CA15" s="145"/>
      <c r="CB15" s="144"/>
      <c r="CC15" s="146"/>
      <c r="CD15" s="146"/>
      <c r="CE15" s="146"/>
      <c r="CF15" s="146"/>
      <c r="CG15" s="146"/>
      <c r="CH15" s="137"/>
      <c r="CI15" s="47"/>
      <c r="CJ15" s="125"/>
      <c r="CK15" s="125"/>
      <c r="CL15" s="125"/>
      <c r="CM15" s="125"/>
      <c r="CN15" s="125"/>
      <c r="CO15" s="125"/>
      <c r="CP15" s="125"/>
      <c r="CQ15" s="125"/>
      <c r="CR15" s="125"/>
      <c r="CS15" s="101"/>
      <c r="CT15" s="101"/>
      <c r="CU15" s="101"/>
      <c r="CV15" s="101"/>
      <c r="CW15" s="101"/>
      <c r="CX15" s="101"/>
    </row>
    <row r="16" spans="65:102" ht="19.5" customHeight="1" thickBot="1">
      <c r="BM16" s="72"/>
      <c r="BN16" s="72"/>
      <c r="BO16" s="72"/>
      <c r="BP16" s="72"/>
      <c r="BQ16" s="72"/>
      <c r="BR16" s="72"/>
      <c r="BS16" s="72"/>
      <c r="BT16" s="72"/>
      <c r="BU16" s="137"/>
      <c r="BV16" s="137"/>
      <c r="BW16" s="137"/>
      <c r="BX16" s="137"/>
      <c r="BY16" s="144"/>
      <c r="BZ16" s="144"/>
      <c r="CA16" s="145"/>
      <c r="CB16" s="144"/>
      <c r="CC16" s="146"/>
      <c r="CD16" s="146"/>
      <c r="CE16" s="146"/>
      <c r="CF16" s="146"/>
      <c r="CG16" s="146"/>
      <c r="CH16" s="137"/>
      <c r="CI16" s="47"/>
      <c r="CJ16" s="125"/>
      <c r="CK16" s="125"/>
      <c r="CL16" s="125"/>
      <c r="CM16" s="125"/>
      <c r="CN16" s="125"/>
      <c r="CO16" s="125"/>
      <c r="CP16" s="125"/>
      <c r="CQ16" s="125"/>
      <c r="CR16" s="125"/>
      <c r="CS16" s="101"/>
      <c r="CT16" s="101"/>
      <c r="CU16" s="101"/>
      <c r="CV16" s="101"/>
      <c r="CW16" s="101"/>
      <c r="CX16" s="101"/>
    </row>
    <row r="17" spans="2:102" ht="19.5" customHeight="1" thickBot="1">
      <c r="B17" s="595" t="s">
        <v>5</v>
      </c>
      <c r="C17" s="596"/>
      <c r="D17" s="597" t="s">
        <v>6</v>
      </c>
      <c r="E17" s="598"/>
      <c r="F17" s="598"/>
      <c r="G17" s="598"/>
      <c r="H17" s="598"/>
      <c r="I17" s="599"/>
      <c r="J17" s="591" t="s">
        <v>7</v>
      </c>
      <c r="K17" s="593"/>
      <c r="L17" s="593"/>
      <c r="M17" s="593"/>
      <c r="N17" s="594"/>
      <c r="O17" s="591" t="s">
        <v>150</v>
      </c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  <c r="AR17" s="593"/>
      <c r="AS17" s="593"/>
      <c r="AT17" s="593"/>
      <c r="AU17" s="593"/>
      <c r="AV17" s="594"/>
      <c r="AW17" s="591" t="s">
        <v>9</v>
      </c>
      <c r="AX17" s="593"/>
      <c r="AY17" s="593"/>
      <c r="AZ17" s="593"/>
      <c r="BA17" s="594"/>
      <c r="BB17" s="591"/>
      <c r="BC17" s="592"/>
      <c r="BM17" s="72"/>
      <c r="BN17" s="72"/>
      <c r="BO17" s="72"/>
      <c r="BP17" s="72"/>
      <c r="BQ17" s="72"/>
      <c r="BR17" s="72"/>
      <c r="BS17" s="72"/>
      <c r="BT17" s="72"/>
      <c r="BU17" s="137"/>
      <c r="BV17" s="137"/>
      <c r="BW17" s="137"/>
      <c r="BX17" s="137"/>
      <c r="BY17" s="144"/>
      <c r="BZ17" s="144"/>
      <c r="CA17" s="145"/>
      <c r="CB17" s="144"/>
      <c r="CC17" s="146"/>
      <c r="CD17" s="146"/>
      <c r="CE17" s="146"/>
      <c r="CF17" s="146"/>
      <c r="CG17" s="146"/>
      <c r="CH17" s="137"/>
      <c r="CI17" s="47"/>
      <c r="CJ17" s="125"/>
      <c r="CK17" s="125"/>
      <c r="CL17" s="125"/>
      <c r="CM17" s="125"/>
      <c r="CN17" s="125"/>
      <c r="CO17" s="125"/>
      <c r="CP17" s="125"/>
      <c r="CQ17" s="125"/>
      <c r="CR17" s="125"/>
      <c r="CS17" s="101"/>
      <c r="CT17" s="101"/>
      <c r="CU17" s="101"/>
      <c r="CV17" s="101"/>
      <c r="CW17" s="101"/>
      <c r="CX17" s="101"/>
    </row>
    <row r="18" spans="2:102" ht="18" customHeight="1">
      <c r="B18" s="555"/>
      <c r="C18" s="556"/>
      <c r="D18" s="559">
        <v>1</v>
      </c>
      <c r="E18" s="560"/>
      <c r="F18" s="560"/>
      <c r="G18" s="560"/>
      <c r="H18" s="560"/>
      <c r="I18" s="561"/>
      <c r="J18" s="565">
        <v>0.6631944444444444</v>
      </c>
      <c r="K18" s="566"/>
      <c r="L18" s="566"/>
      <c r="M18" s="566"/>
      <c r="N18" s="567"/>
      <c r="O18" s="571" t="str">
        <f>IF(ISBLANK(Halbfinale!$AZ$14),"",Halbfinale!$CA$14)</f>
        <v>HSV</v>
      </c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41" t="s">
        <v>11</v>
      </c>
      <c r="AF18" s="572" t="str">
        <f>IF(ISBLANK(Halbfinale!$AZ$18),"",Halbfinale!$CA$18)</f>
        <v>1. FC Kaiserslautern</v>
      </c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9"/>
      <c r="AW18" s="580">
        <v>2</v>
      </c>
      <c r="AX18" s="581"/>
      <c r="AY18" s="581"/>
      <c r="AZ18" s="581">
        <v>1</v>
      </c>
      <c r="BA18" s="584"/>
      <c r="BB18" s="560"/>
      <c r="BC18" s="561"/>
      <c r="BM18" s="72"/>
      <c r="BN18" s="72"/>
      <c r="BO18" s="72"/>
      <c r="BP18" s="72"/>
      <c r="BQ18" s="72"/>
      <c r="BR18" s="72"/>
      <c r="BS18" s="72"/>
      <c r="BT18" s="72"/>
      <c r="BU18" s="137"/>
      <c r="BV18" s="137"/>
      <c r="BW18" s="137"/>
      <c r="BX18" s="137"/>
      <c r="BY18" s="144"/>
      <c r="BZ18" s="144"/>
      <c r="CA18" s="147" t="str">
        <f>IF(ISBLANK($AZ$18)," ",IF($AW$18&lt;$AZ$18,$AF$18,IF($AZ$18&lt;$AW$18,$O$18)))</f>
        <v>HSV</v>
      </c>
      <c r="CB18" s="148" t="str">
        <f>IF(ISBLANK($AZ$18)," ",IF($AW$18&gt;$AZ$18,$AF$18,IF($AZ$18&gt;$AW$18,$O$18)))</f>
        <v>1. FC Kaiserslautern</v>
      </c>
      <c r="CC18" s="146"/>
      <c r="CD18" s="146"/>
      <c r="CE18" s="146"/>
      <c r="CF18" s="146"/>
      <c r="CG18" s="146"/>
      <c r="CH18" s="137"/>
      <c r="CI18" s="47"/>
      <c r="CJ18" s="125"/>
      <c r="CK18" s="125"/>
      <c r="CL18" s="125"/>
      <c r="CM18" s="125"/>
      <c r="CN18" s="125"/>
      <c r="CO18" s="125"/>
      <c r="CP18" s="125"/>
      <c r="CQ18" s="125"/>
      <c r="CR18" s="125"/>
      <c r="CS18" s="101"/>
      <c r="CT18" s="101"/>
      <c r="CU18" s="101"/>
      <c r="CV18" s="101"/>
      <c r="CW18" s="101"/>
      <c r="CX18" s="101"/>
    </row>
    <row r="19" spans="2:102" ht="12" customHeight="1" thickBot="1">
      <c r="B19" s="557"/>
      <c r="C19" s="558"/>
      <c r="D19" s="562"/>
      <c r="E19" s="563"/>
      <c r="F19" s="563"/>
      <c r="G19" s="563"/>
      <c r="H19" s="563"/>
      <c r="I19" s="564"/>
      <c r="J19" s="568"/>
      <c r="K19" s="569"/>
      <c r="L19" s="569"/>
      <c r="M19" s="569"/>
      <c r="N19" s="570"/>
      <c r="O19" s="586" t="s">
        <v>38</v>
      </c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129"/>
      <c r="AF19" s="587" t="s">
        <v>39</v>
      </c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8"/>
      <c r="AW19" s="582"/>
      <c r="AX19" s="583"/>
      <c r="AY19" s="583"/>
      <c r="AZ19" s="583"/>
      <c r="BA19" s="585"/>
      <c r="BB19" s="563"/>
      <c r="BC19" s="564"/>
      <c r="BM19" s="72"/>
      <c r="BN19" s="72"/>
      <c r="BO19" s="72"/>
      <c r="BP19" s="72"/>
      <c r="BQ19" s="72"/>
      <c r="BR19" s="72"/>
      <c r="BS19" s="72"/>
      <c r="BT19" s="72"/>
      <c r="BU19" s="137"/>
      <c r="BV19" s="137"/>
      <c r="BW19" s="137"/>
      <c r="BX19" s="137"/>
      <c r="BY19" s="144"/>
      <c r="BZ19" s="144"/>
      <c r="CA19" s="145"/>
      <c r="CB19" s="144"/>
      <c r="CC19" s="146"/>
      <c r="CD19" s="146"/>
      <c r="CE19" s="146"/>
      <c r="CF19" s="146"/>
      <c r="CG19" s="146"/>
      <c r="CH19" s="137"/>
      <c r="CI19" s="47"/>
      <c r="CJ19" s="125"/>
      <c r="CK19" s="125"/>
      <c r="CL19" s="125"/>
      <c r="CM19" s="125"/>
      <c r="CN19" s="125"/>
      <c r="CO19" s="125"/>
      <c r="CP19" s="125"/>
      <c r="CQ19" s="125"/>
      <c r="CR19" s="125"/>
      <c r="CS19" s="101"/>
      <c r="CT19" s="101"/>
      <c r="CU19" s="101"/>
      <c r="CV19" s="101"/>
      <c r="CW19" s="101"/>
      <c r="CX19" s="101"/>
    </row>
    <row r="20" spans="2:102" ht="19.5" customHeight="1" thickBot="1">
      <c r="B20" s="114"/>
      <c r="C20" s="114"/>
      <c r="D20" s="114"/>
      <c r="E20" s="114"/>
      <c r="F20" s="114"/>
      <c r="G20" s="114"/>
      <c r="H20" s="114"/>
      <c r="I20" s="114"/>
      <c r="J20" s="130"/>
      <c r="K20" s="130"/>
      <c r="L20" s="130"/>
      <c r="M20" s="130"/>
      <c r="N20" s="130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2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15"/>
      <c r="AX20" s="115"/>
      <c r="AY20" s="115"/>
      <c r="AZ20" s="115"/>
      <c r="BA20" s="115"/>
      <c r="BB20" s="114"/>
      <c r="BC20" s="114"/>
      <c r="BM20" s="72"/>
      <c r="BN20" s="72"/>
      <c r="BO20" s="72"/>
      <c r="BP20" s="72"/>
      <c r="BQ20" s="72"/>
      <c r="BR20" s="72"/>
      <c r="BS20" s="72"/>
      <c r="BT20" s="72"/>
      <c r="BU20" s="137"/>
      <c r="BV20" s="137"/>
      <c r="BW20" s="137"/>
      <c r="BX20" s="137"/>
      <c r="BY20" s="144"/>
      <c r="BZ20" s="144"/>
      <c r="CA20" s="145"/>
      <c r="CB20" s="144"/>
      <c r="CC20" s="146"/>
      <c r="CD20" s="146"/>
      <c r="CE20" s="146"/>
      <c r="CF20" s="146"/>
      <c r="CG20" s="146"/>
      <c r="CH20" s="137"/>
      <c r="CI20" s="47"/>
      <c r="CJ20" s="125"/>
      <c r="CK20" s="125"/>
      <c r="CL20" s="125"/>
      <c r="CM20" s="125"/>
      <c r="CN20" s="125"/>
      <c r="CO20" s="125"/>
      <c r="CP20" s="125"/>
      <c r="CQ20" s="125"/>
      <c r="CR20" s="125"/>
      <c r="CS20" s="101"/>
      <c r="CT20" s="101"/>
      <c r="CU20" s="101"/>
      <c r="CV20" s="101"/>
      <c r="CW20" s="101"/>
      <c r="CX20" s="101"/>
    </row>
    <row r="21" spans="2:102" ht="19.5" customHeight="1" thickBot="1">
      <c r="B21" s="613" t="s">
        <v>5</v>
      </c>
      <c r="C21" s="614"/>
      <c r="D21" s="615" t="s">
        <v>6</v>
      </c>
      <c r="E21" s="616"/>
      <c r="F21" s="616"/>
      <c r="G21" s="616"/>
      <c r="H21" s="616"/>
      <c r="I21" s="617"/>
      <c r="J21" s="609" t="s">
        <v>7</v>
      </c>
      <c r="K21" s="611"/>
      <c r="L21" s="611"/>
      <c r="M21" s="611"/>
      <c r="N21" s="612"/>
      <c r="O21" s="609" t="s">
        <v>148</v>
      </c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612"/>
      <c r="AW21" s="609" t="s">
        <v>9</v>
      </c>
      <c r="AX21" s="611"/>
      <c r="AY21" s="611"/>
      <c r="AZ21" s="611"/>
      <c r="BA21" s="612"/>
      <c r="BB21" s="609"/>
      <c r="BC21" s="610"/>
      <c r="BM21" s="72"/>
      <c r="BN21" s="72"/>
      <c r="BO21" s="72"/>
      <c r="BP21" s="72"/>
      <c r="BQ21" s="72"/>
      <c r="BR21" s="72"/>
      <c r="BS21" s="72"/>
      <c r="BT21" s="72"/>
      <c r="BU21" s="137"/>
      <c r="BV21" s="137"/>
      <c r="BW21" s="137"/>
      <c r="BX21" s="137"/>
      <c r="BY21" s="144"/>
      <c r="BZ21" s="144"/>
      <c r="CA21" s="145"/>
      <c r="CB21" s="144"/>
      <c r="CC21" s="146"/>
      <c r="CD21" s="146"/>
      <c r="CE21" s="146"/>
      <c r="CF21" s="146"/>
      <c r="CG21" s="146"/>
      <c r="CH21" s="137"/>
      <c r="CI21" s="47"/>
      <c r="CJ21" s="125"/>
      <c r="CK21" s="125"/>
      <c r="CL21" s="125"/>
      <c r="CM21" s="125"/>
      <c r="CN21" s="125"/>
      <c r="CO21" s="125"/>
      <c r="CP21" s="125"/>
      <c r="CQ21" s="125"/>
      <c r="CR21" s="125"/>
      <c r="CS21" s="101"/>
      <c r="CT21" s="101"/>
      <c r="CU21" s="101"/>
      <c r="CV21" s="101"/>
      <c r="CW21" s="101"/>
      <c r="CX21" s="101"/>
    </row>
    <row r="22" spans="2:102" ht="18" customHeight="1">
      <c r="B22" s="555"/>
      <c r="C22" s="556"/>
      <c r="D22" s="559">
        <v>3</v>
      </c>
      <c r="E22" s="560"/>
      <c r="F22" s="560"/>
      <c r="G22" s="560"/>
      <c r="H22" s="560"/>
      <c r="I22" s="561"/>
      <c r="J22" s="565">
        <v>0.6701388888888888</v>
      </c>
      <c r="K22" s="566"/>
      <c r="L22" s="566"/>
      <c r="M22" s="566"/>
      <c r="N22" s="567"/>
      <c r="O22" s="571" t="str">
        <f>IF(ISBLANK(Halbfinale!$AZ$24),"",Halbfinale!$CB$24)</f>
        <v>Tampa Brasov</v>
      </c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41" t="s">
        <v>11</v>
      </c>
      <c r="AF22" s="572" t="str">
        <f>IF(ISBLANK(Halbfinale!$AZ$28),"",Halbfinale!$CB$28)</f>
        <v>Hertha BSC</v>
      </c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9"/>
      <c r="AW22" s="580">
        <v>1</v>
      </c>
      <c r="AX22" s="581"/>
      <c r="AY22" s="581" t="s">
        <v>12</v>
      </c>
      <c r="AZ22" s="581">
        <v>0</v>
      </c>
      <c r="BA22" s="584"/>
      <c r="BB22" s="560"/>
      <c r="BC22" s="561"/>
      <c r="BM22" s="72"/>
      <c r="BN22" s="72"/>
      <c r="BO22" s="72"/>
      <c r="BP22" s="72"/>
      <c r="BQ22" s="72"/>
      <c r="BR22" s="72"/>
      <c r="BS22" s="72"/>
      <c r="BT22" s="72"/>
      <c r="BU22" s="137"/>
      <c r="BV22" s="137"/>
      <c r="BW22" s="137"/>
      <c r="BX22" s="137"/>
      <c r="BY22" s="144"/>
      <c r="BZ22" s="144"/>
      <c r="CA22" s="147" t="str">
        <f>IF(ISBLANK($AZ$22)," ",IF($AW$22&lt;$AZ$22,$AF$22,IF($AZ$22&lt;$AW$22,$O$22)))</f>
        <v>Tampa Brasov</v>
      </c>
      <c r="CB22" s="148" t="str">
        <f>IF(ISBLANK($AZ$22)," ",IF($AW$22&gt;$AZ$22,$AF$22,IF($AZ$22&gt;$AW$22,$O$22)))</f>
        <v>Hertha BSC</v>
      </c>
      <c r="CC22" s="146"/>
      <c r="CD22" s="146"/>
      <c r="CE22" s="146"/>
      <c r="CF22" s="146"/>
      <c r="CG22" s="146"/>
      <c r="CH22" s="137"/>
      <c r="CI22" s="47"/>
      <c r="CJ22" s="125"/>
      <c r="CK22" s="125"/>
      <c r="CL22" s="125"/>
      <c r="CM22" s="125"/>
      <c r="CN22" s="125"/>
      <c r="CO22" s="125"/>
      <c r="CP22" s="125"/>
      <c r="CQ22" s="125"/>
      <c r="CR22" s="125"/>
      <c r="CS22" s="101"/>
      <c r="CT22" s="101"/>
      <c r="CU22" s="101"/>
      <c r="CV22" s="101"/>
      <c r="CW22" s="101"/>
      <c r="CX22" s="101"/>
    </row>
    <row r="23" spans="2:102" ht="12" customHeight="1" thickBot="1">
      <c r="B23" s="557"/>
      <c r="C23" s="558"/>
      <c r="D23" s="562"/>
      <c r="E23" s="563"/>
      <c r="F23" s="563"/>
      <c r="G23" s="563"/>
      <c r="H23" s="563"/>
      <c r="I23" s="564"/>
      <c r="J23" s="568"/>
      <c r="K23" s="569"/>
      <c r="L23" s="569"/>
      <c r="M23" s="569"/>
      <c r="N23" s="570"/>
      <c r="O23" s="586" t="s">
        <v>55</v>
      </c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129"/>
      <c r="AF23" s="587" t="s">
        <v>56</v>
      </c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8"/>
      <c r="AW23" s="582"/>
      <c r="AX23" s="583"/>
      <c r="AY23" s="583"/>
      <c r="AZ23" s="583"/>
      <c r="BA23" s="585"/>
      <c r="BB23" s="563"/>
      <c r="BC23" s="564"/>
      <c r="BM23" s="72"/>
      <c r="BN23" s="72"/>
      <c r="BO23" s="72"/>
      <c r="BP23" s="72"/>
      <c r="BQ23" s="72"/>
      <c r="BR23" s="72"/>
      <c r="BS23" s="72"/>
      <c r="BT23" s="72"/>
      <c r="BU23" s="137"/>
      <c r="BV23" s="137"/>
      <c r="BW23" s="137"/>
      <c r="BX23" s="137"/>
      <c r="BY23" s="144"/>
      <c r="BZ23" s="144"/>
      <c r="CA23" s="145"/>
      <c r="CB23" s="144"/>
      <c r="CC23" s="146"/>
      <c r="CD23" s="146"/>
      <c r="CE23" s="146"/>
      <c r="CF23" s="146"/>
      <c r="CG23" s="146"/>
      <c r="CH23" s="137"/>
      <c r="CI23" s="47"/>
      <c r="CJ23" s="125"/>
      <c r="CK23" s="125"/>
      <c r="CL23" s="125"/>
      <c r="CM23" s="125"/>
      <c r="CN23" s="125"/>
      <c r="CO23" s="125"/>
      <c r="CP23" s="125"/>
      <c r="CQ23" s="125"/>
      <c r="CR23" s="125"/>
      <c r="CS23" s="101"/>
      <c r="CT23" s="101"/>
      <c r="CU23" s="101"/>
      <c r="CV23" s="101"/>
      <c r="CW23" s="101"/>
      <c r="CX23" s="101"/>
    </row>
    <row r="24" spans="65:102" ht="19.5" customHeight="1" thickBot="1">
      <c r="BM24" s="72"/>
      <c r="BN24" s="72"/>
      <c r="BO24" s="72"/>
      <c r="BP24" s="72"/>
      <c r="BQ24" s="72"/>
      <c r="BR24" s="72"/>
      <c r="BS24" s="72"/>
      <c r="BT24" s="72"/>
      <c r="BU24" s="137"/>
      <c r="BV24" s="137"/>
      <c r="BW24" s="137"/>
      <c r="BX24" s="137"/>
      <c r="BY24" s="144"/>
      <c r="BZ24" s="144"/>
      <c r="CA24" s="145"/>
      <c r="CB24" s="144"/>
      <c r="CC24" s="146"/>
      <c r="CD24" s="146"/>
      <c r="CE24" s="146"/>
      <c r="CF24" s="146"/>
      <c r="CG24" s="146"/>
      <c r="CH24" s="137"/>
      <c r="CI24" s="47"/>
      <c r="CJ24" s="125"/>
      <c r="CK24" s="125"/>
      <c r="CL24" s="125"/>
      <c r="CM24" s="125"/>
      <c r="CN24" s="125"/>
      <c r="CO24" s="125"/>
      <c r="CP24" s="125"/>
      <c r="CQ24" s="125"/>
      <c r="CR24" s="125"/>
      <c r="CS24" s="101"/>
      <c r="CT24" s="101"/>
      <c r="CU24" s="101"/>
      <c r="CV24" s="101"/>
      <c r="CW24" s="101"/>
      <c r="CX24" s="101"/>
    </row>
    <row r="25" spans="2:102" ht="19.5" customHeight="1" thickBot="1">
      <c r="B25" s="604" t="s">
        <v>5</v>
      </c>
      <c r="C25" s="605"/>
      <c r="D25" s="606" t="s">
        <v>6</v>
      </c>
      <c r="E25" s="607"/>
      <c r="F25" s="607"/>
      <c r="G25" s="607"/>
      <c r="H25" s="607"/>
      <c r="I25" s="608"/>
      <c r="J25" s="600" t="s">
        <v>7</v>
      </c>
      <c r="K25" s="602"/>
      <c r="L25" s="602"/>
      <c r="M25" s="602"/>
      <c r="N25" s="603"/>
      <c r="O25" s="600" t="s">
        <v>69</v>
      </c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3"/>
      <c r="AW25" s="600" t="s">
        <v>9</v>
      </c>
      <c r="AX25" s="602"/>
      <c r="AY25" s="602"/>
      <c r="AZ25" s="602"/>
      <c r="BA25" s="603"/>
      <c r="BB25" s="600"/>
      <c r="BC25" s="601"/>
      <c r="BM25" s="72"/>
      <c r="BN25" s="72"/>
      <c r="BO25" s="72"/>
      <c r="BP25" s="72"/>
      <c r="BQ25" s="72"/>
      <c r="BR25" s="72"/>
      <c r="BS25" s="72"/>
      <c r="BT25" s="72"/>
      <c r="BU25" s="137"/>
      <c r="BV25" s="137"/>
      <c r="BW25" s="137"/>
      <c r="BX25" s="137"/>
      <c r="BY25" s="144"/>
      <c r="BZ25" s="144"/>
      <c r="CA25" s="145"/>
      <c r="CB25" s="144"/>
      <c r="CC25" s="146"/>
      <c r="CD25" s="146"/>
      <c r="CE25" s="146"/>
      <c r="CF25" s="146"/>
      <c r="CG25" s="146"/>
      <c r="CH25" s="137"/>
      <c r="CI25" s="47"/>
      <c r="CJ25" s="125"/>
      <c r="CK25" s="125"/>
      <c r="CL25" s="125"/>
      <c r="CM25" s="125"/>
      <c r="CN25" s="125"/>
      <c r="CO25" s="125"/>
      <c r="CP25" s="125"/>
      <c r="CQ25" s="125"/>
      <c r="CR25" s="125"/>
      <c r="CS25" s="101"/>
      <c r="CT25" s="101"/>
      <c r="CU25" s="101"/>
      <c r="CV25" s="101"/>
      <c r="CW25" s="101"/>
      <c r="CX25" s="101"/>
    </row>
    <row r="26" spans="2:102" ht="18" customHeight="1">
      <c r="B26" s="555"/>
      <c r="C26" s="556"/>
      <c r="D26" s="559">
        <v>1</v>
      </c>
      <c r="E26" s="560"/>
      <c r="F26" s="560"/>
      <c r="G26" s="560"/>
      <c r="H26" s="560"/>
      <c r="I26" s="561"/>
      <c r="J26" s="565">
        <v>0.6701388888888888</v>
      </c>
      <c r="K26" s="566"/>
      <c r="L26" s="566"/>
      <c r="M26" s="566"/>
      <c r="N26" s="567"/>
      <c r="O26" s="571" t="s">
        <v>180</v>
      </c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41" t="s">
        <v>11</v>
      </c>
      <c r="AF26" s="572" t="str">
        <f>IF(ISBLANK(Halbfinale!$AZ$28),"",Halbfinale!$CA$28)</f>
        <v>Arminia Bielefeld</v>
      </c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9"/>
      <c r="AW26" s="580">
        <v>1</v>
      </c>
      <c r="AX26" s="581"/>
      <c r="AY26" s="581" t="s">
        <v>12</v>
      </c>
      <c r="AZ26" s="581">
        <v>0</v>
      </c>
      <c r="BA26" s="584"/>
      <c r="BB26" s="560"/>
      <c r="BC26" s="561"/>
      <c r="BM26" s="72"/>
      <c r="BN26" s="72"/>
      <c r="BO26" s="72"/>
      <c r="BP26" s="72"/>
      <c r="BQ26" s="72"/>
      <c r="BR26" s="72"/>
      <c r="BS26" s="72"/>
      <c r="BT26" s="72"/>
      <c r="BU26" s="137"/>
      <c r="BV26" s="137"/>
      <c r="BW26" s="137"/>
      <c r="BX26" s="137"/>
      <c r="BY26" s="144"/>
      <c r="BZ26" s="144"/>
      <c r="CA26" s="147" t="str">
        <f>IF(ISBLANK($AZ$26)," ",IF($AW$26&lt;$AZ$26,$AF$26,IF($AZ$26&lt;$AW$26,$O$26)))</f>
        <v>Schalke 04</v>
      </c>
      <c r="CB26" s="148" t="str">
        <f>IF(ISBLANK($AZ$26)," ",IF($AW$26&gt;$AZ$26,$AF$26,IF($AZ$26&gt;$AW$26,$O$26)))</f>
        <v>Arminia Bielefeld</v>
      </c>
      <c r="CC26" s="146"/>
      <c r="CD26" s="146"/>
      <c r="CE26" s="146"/>
      <c r="CF26" s="146"/>
      <c r="CG26" s="146"/>
      <c r="CH26" s="137"/>
      <c r="CI26" s="47"/>
      <c r="CJ26" s="125"/>
      <c r="CK26" s="125"/>
      <c r="CL26" s="125"/>
      <c r="CM26" s="125"/>
      <c r="CN26" s="125"/>
      <c r="CO26" s="125"/>
      <c r="CP26" s="125"/>
      <c r="CQ26" s="125"/>
      <c r="CR26" s="125"/>
      <c r="CS26" s="101"/>
      <c r="CT26" s="101"/>
      <c r="CU26" s="101"/>
      <c r="CV26" s="101"/>
      <c r="CW26" s="101"/>
      <c r="CX26" s="101"/>
    </row>
    <row r="27" spans="2:102" ht="12" customHeight="1" thickBot="1">
      <c r="B27" s="557"/>
      <c r="C27" s="558"/>
      <c r="D27" s="562"/>
      <c r="E27" s="563"/>
      <c r="F27" s="563"/>
      <c r="G27" s="563"/>
      <c r="H27" s="563"/>
      <c r="I27" s="564"/>
      <c r="J27" s="568"/>
      <c r="K27" s="569"/>
      <c r="L27" s="569"/>
      <c r="M27" s="569"/>
      <c r="N27" s="570"/>
      <c r="O27" s="586" t="s">
        <v>57</v>
      </c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587"/>
      <c r="AC27" s="587"/>
      <c r="AD27" s="587"/>
      <c r="AE27" s="129"/>
      <c r="AF27" s="587" t="s">
        <v>58</v>
      </c>
      <c r="AG27" s="587"/>
      <c r="AH27" s="587"/>
      <c r="AI27" s="587"/>
      <c r="AJ27" s="587"/>
      <c r="AK27" s="587"/>
      <c r="AL27" s="587"/>
      <c r="AM27" s="587"/>
      <c r="AN27" s="587"/>
      <c r="AO27" s="587"/>
      <c r="AP27" s="587"/>
      <c r="AQ27" s="587"/>
      <c r="AR27" s="587"/>
      <c r="AS27" s="587"/>
      <c r="AT27" s="587"/>
      <c r="AU27" s="587"/>
      <c r="AV27" s="588"/>
      <c r="AW27" s="582"/>
      <c r="AX27" s="583"/>
      <c r="AY27" s="583"/>
      <c r="AZ27" s="583"/>
      <c r="BA27" s="585"/>
      <c r="BB27" s="563"/>
      <c r="BC27" s="564"/>
      <c r="BM27" s="72"/>
      <c r="BN27" s="72"/>
      <c r="BO27" s="72"/>
      <c r="BP27" s="72"/>
      <c r="BQ27" s="72"/>
      <c r="BR27" s="72"/>
      <c r="BS27" s="72"/>
      <c r="BT27" s="72"/>
      <c r="BU27" s="137"/>
      <c r="BV27" s="137"/>
      <c r="BW27" s="137"/>
      <c r="BX27" s="137"/>
      <c r="BY27" s="144"/>
      <c r="BZ27" s="144"/>
      <c r="CA27" s="145"/>
      <c r="CB27" s="144"/>
      <c r="CC27" s="146"/>
      <c r="CD27" s="146"/>
      <c r="CE27" s="146"/>
      <c r="CF27" s="146"/>
      <c r="CG27" s="146"/>
      <c r="CH27" s="137"/>
      <c r="CI27" s="47"/>
      <c r="CJ27" s="125"/>
      <c r="CK27" s="125"/>
      <c r="CL27" s="125"/>
      <c r="CM27" s="125"/>
      <c r="CN27" s="125"/>
      <c r="CO27" s="125"/>
      <c r="CP27" s="125"/>
      <c r="CQ27" s="125"/>
      <c r="CR27" s="125"/>
      <c r="CS27" s="101"/>
      <c r="CT27" s="101"/>
      <c r="CU27" s="101"/>
      <c r="CV27" s="101"/>
      <c r="CW27" s="101"/>
      <c r="CX27" s="101"/>
    </row>
    <row r="28" spans="77:85" ht="24.75" customHeight="1">
      <c r="BY28" s="97"/>
      <c r="BZ28" s="97"/>
      <c r="CA28" s="145"/>
      <c r="CB28" s="97"/>
      <c r="CC28" s="149"/>
      <c r="CD28" s="149"/>
      <c r="CE28" s="149"/>
      <c r="CF28" s="149"/>
      <c r="CG28" s="149"/>
    </row>
  </sheetData>
  <sheetProtection/>
  <mergeCells count="70">
    <mergeCell ref="B11:BC11"/>
    <mergeCell ref="B2:BC4"/>
    <mergeCell ref="B13:C13"/>
    <mergeCell ref="D13:I13"/>
    <mergeCell ref="J13:N13"/>
    <mergeCell ref="O13:AV13"/>
    <mergeCell ref="BB13:BC13"/>
    <mergeCell ref="AW13:BA13"/>
    <mergeCell ref="B14:C15"/>
    <mergeCell ref="D14:I15"/>
    <mergeCell ref="J14:N15"/>
    <mergeCell ref="AF14:AV14"/>
    <mergeCell ref="O15:AD15"/>
    <mergeCell ref="AF15:AV15"/>
    <mergeCell ref="O14:AD14"/>
    <mergeCell ref="BB14:BC15"/>
    <mergeCell ref="AW17:BA17"/>
    <mergeCell ref="BB17:BC17"/>
    <mergeCell ref="AZ18:BA19"/>
    <mergeCell ref="AW18:AX19"/>
    <mergeCell ref="AY18:AY19"/>
    <mergeCell ref="AW14:AX15"/>
    <mergeCell ref="AY14:AY15"/>
    <mergeCell ref="AZ14:BA15"/>
    <mergeCell ref="B18:C19"/>
    <mergeCell ref="B21:C21"/>
    <mergeCell ref="D21:I21"/>
    <mergeCell ref="J21:N21"/>
    <mergeCell ref="D18:I19"/>
    <mergeCell ref="J18:N19"/>
    <mergeCell ref="B17:C17"/>
    <mergeCell ref="D17:I17"/>
    <mergeCell ref="J17:N17"/>
    <mergeCell ref="O17:AV17"/>
    <mergeCell ref="BB22:BC23"/>
    <mergeCell ref="O21:AV21"/>
    <mergeCell ref="AF19:AV19"/>
    <mergeCell ref="AF18:AV18"/>
    <mergeCell ref="AW21:BA21"/>
    <mergeCell ref="O19:AD19"/>
    <mergeCell ref="O18:AD18"/>
    <mergeCell ref="BB18:BC19"/>
    <mergeCell ref="B26:C27"/>
    <mergeCell ref="D26:I27"/>
    <mergeCell ref="BB21:BC21"/>
    <mergeCell ref="B22:C23"/>
    <mergeCell ref="D22:I23"/>
    <mergeCell ref="J22:N23"/>
    <mergeCell ref="O22:AD22"/>
    <mergeCell ref="AF22:AV22"/>
    <mergeCell ref="AW22:AX23"/>
    <mergeCell ref="AY22:AY23"/>
    <mergeCell ref="AW25:BA25"/>
    <mergeCell ref="O23:AD23"/>
    <mergeCell ref="AF23:AV23"/>
    <mergeCell ref="B25:C25"/>
    <mergeCell ref="D25:I25"/>
    <mergeCell ref="J25:N25"/>
    <mergeCell ref="O25:AV25"/>
    <mergeCell ref="AZ22:BA23"/>
    <mergeCell ref="J26:N27"/>
    <mergeCell ref="O26:AD26"/>
    <mergeCell ref="O27:AD27"/>
    <mergeCell ref="BB25:BC25"/>
    <mergeCell ref="AF26:AV26"/>
    <mergeCell ref="AW26:AX27"/>
    <mergeCell ref="AY26:AY27"/>
    <mergeCell ref="AZ26:BA27"/>
    <mergeCell ref="BB26:BC27"/>
    <mergeCell ref="AF27:AV27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&amp;Cwww.kadmo.de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13"/>
  </sheetPr>
  <dimension ref="B1:FA61"/>
  <sheetViews>
    <sheetView showGridLines="0" zoomScale="150" zoomScaleNormal="150" zoomScalePageLayoutView="0" workbookViewId="0" topLeftCell="B32">
      <selection activeCell="H52" sqref="H52:AG52"/>
    </sheetView>
  </sheetViews>
  <sheetFormatPr defaultColWidth="1.7109375" defaultRowHeight="12.75"/>
  <cols>
    <col min="1" max="55" width="1.7109375" style="0" customWidth="1"/>
    <col min="56" max="56" width="1.7109375" style="36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1.8515625" style="3" bestFit="1" customWidth="1"/>
    <col min="67" max="67" width="2.7109375" style="3" bestFit="1" customWidth="1"/>
    <col min="68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6" customWidth="1"/>
    <col min="100" max="115" width="1.7109375" style="36" customWidth="1"/>
    <col min="116" max="123" width="1.7109375" style="102" customWidth="1"/>
    <col min="124" max="157" width="1.7109375" style="2" customWidth="1"/>
  </cols>
  <sheetData>
    <row r="1" spans="100:157" ht="9" customHeight="1"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2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</row>
    <row r="2" ht="6" customHeight="1" thickBot="1"/>
    <row r="3" spans="13:54" ht="16.5" thickBot="1">
      <c r="M3" s="284" t="s">
        <v>40</v>
      </c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  <c r="BB3" s="151"/>
    </row>
    <row r="4" spans="13:46" ht="15">
      <c r="M4" s="287"/>
      <c r="N4" s="288"/>
      <c r="O4" s="289" t="s">
        <v>73</v>
      </c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1"/>
      <c r="AT4" s="6"/>
    </row>
    <row r="5" spans="13:46" ht="15">
      <c r="M5" s="292"/>
      <c r="N5" s="293"/>
      <c r="O5" s="296" t="s">
        <v>115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8"/>
      <c r="AT5" s="6"/>
    </row>
    <row r="6" spans="13:46" ht="15">
      <c r="M6" s="292"/>
      <c r="N6" s="293"/>
      <c r="O6" s="296" t="s">
        <v>112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8"/>
      <c r="AT6" s="6"/>
    </row>
    <row r="7" spans="13:46" ht="15">
      <c r="M7" s="292"/>
      <c r="N7" s="293"/>
      <c r="O7" s="296" t="s">
        <v>88</v>
      </c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8"/>
      <c r="AT7" s="6"/>
    </row>
    <row r="8" spans="13:46" ht="15">
      <c r="M8" s="292"/>
      <c r="N8" s="293"/>
      <c r="O8" s="296" t="s">
        <v>113</v>
      </c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8"/>
      <c r="AT8" s="6"/>
    </row>
    <row r="9" spans="13:46" ht="15.75" thickBot="1">
      <c r="M9" s="299"/>
      <c r="N9" s="300"/>
      <c r="O9" s="294" t="s">
        <v>81</v>
      </c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5"/>
      <c r="AT9" s="6"/>
    </row>
    <row r="11" ht="12.75">
      <c r="B11" s="39" t="s">
        <v>99</v>
      </c>
    </row>
    <row r="12" ht="6" customHeight="1" thickBot="1"/>
    <row r="13" spans="2:157" s="27" customFormat="1" ht="16.5" customHeight="1" thickBot="1">
      <c r="B13" s="335" t="s">
        <v>5</v>
      </c>
      <c r="C13" s="336"/>
      <c r="D13" s="339" t="s">
        <v>6</v>
      </c>
      <c r="E13" s="340"/>
      <c r="F13" s="340"/>
      <c r="G13" s="340"/>
      <c r="H13" s="340"/>
      <c r="I13" s="341"/>
      <c r="J13" s="339" t="s">
        <v>7</v>
      </c>
      <c r="K13" s="340"/>
      <c r="L13" s="340"/>
      <c r="M13" s="340"/>
      <c r="N13" s="341"/>
      <c r="O13" s="339" t="s">
        <v>8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1"/>
      <c r="AW13" s="339" t="s">
        <v>9</v>
      </c>
      <c r="AX13" s="340"/>
      <c r="AY13" s="340"/>
      <c r="AZ13" s="340"/>
      <c r="BA13" s="341"/>
      <c r="BB13" s="337"/>
      <c r="BC13" s="338"/>
      <c r="BD13" s="33"/>
      <c r="BE13" s="30"/>
      <c r="BF13" s="76" t="s">
        <v>10</v>
      </c>
      <c r="BG13" s="77"/>
      <c r="BH13" s="77"/>
      <c r="BI13" s="30"/>
      <c r="BJ13" s="30"/>
      <c r="BK13" s="30"/>
      <c r="BL13" s="30"/>
      <c r="BM13" s="82"/>
      <c r="BN13" s="80"/>
      <c r="BO13" s="80"/>
      <c r="BP13" s="80"/>
      <c r="BQ13" s="81"/>
      <c r="BR13" s="80"/>
      <c r="BS13" s="80"/>
      <c r="BT13" s="30"/>
      <c r="BU13" s="30"/>
      <c r="BV13" s="31"/>
      <c r="BW13" s="31"/>
      <c r="BX13" s="31"/>
      <c r="BY13" s="31"/>
      <c r="BZ13" s="31"/>
      <c r="CA13" s="31"/>
      <c r="CB13" s="31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103"/>
      <c r="DM13" s="103"/>
      <c r="DN13" s="103"/>
      <c r="DO13" s="103"/>
      <c r="DP13" s="103"/>
      <c r="DQ13" s="103"/>
      <c r="DR13" s="103"/>
      <c r="DS13" s="103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</row>
    <row r="14" spans="2:123" s="40" customFormat="1" ht="18" customHeight="1" thickBot="1">
      <c r="B14" s="333"/>
      <c r="C14" s="334"/>
      <c r="D14" s="309">
        <v>1</v>
      </c>
      <c r="E14" s="310"/>
      <c r="F14" s="310"/>
      <c r="G14" s="310"/>
      <c r="H14" s="310"/>
      <c r="I14" s="311"/>
      <c r="J14" s="307">
        <v>0.375</v>
      </c>
      <c r="K14" s="307"/>
      <c r="L14" s="307"/>
      <c r="M14" s="307"/>
      <c r="N14" s="308"/>
      <c r="O14" s="342" t="str">
        <f>O4</f>
        <v>Hamburger SV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59" t="s">
        <v>11</v>
      </c>
      <c r="AF14" s="305" t="str">
        <f>O5</f>
        <v>FC Schalke 04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25">
        <v>0</v>
      </c>
      <c r="AX14" s="329"/>
      <c r="AY14" s="59" t="s">
        <v>12</v>
      </c>
      <c r="AZ14" s="329">
        <v>2</v>
      </c>
      <c r="BA14" s="330"/>
      <c r="BB14" s="325"/>
      <c r="BC14" s="326"/>
      <c r="BD14" s="33"/>
      <c r="BE14" s="30"/>
      <c r="BF14" s="78">
        <f>IF(ISBLANK(AW14),"0",IF(AW14&gt;AZ14,3,IF(AW14=AZ14,1,0)))</f>
        <v>0</v>
      </c>
      <c r="BG14" s="78" t="s">
        <v>12</v>
      </c>
      <c r="BH14" s="78">
        <f>IF(ISBLANK(AZ14),"0",IF(AZ14&gt;AW14,3,IF(AZ14=AW14,1,0)))</f>
        <v>3</v>
      </c>
      <c r="BI14" s="30"/>
      <c r="BJ14" s="30"/>
      <c r="BK14" s="30"/>
      <c r="BL14" s="30"/>
      <c r="BM14" s="79" t="str">
        <f>$O$7</f>
        <v>DjK/VfL Giesenkirchen</v>
      </c>
      <c r="BN14" s="80">
        <f>COUNT($BH$16,$BF$24,$BH$28,$BH$32,$BF$42)</f>
        <v>5</v>
      </c>
      <c r="BO14" s="80">
        <f>SUM($BH$16+$BF$24+$BH$28+$BH$32+$BF$42)</f>
        <v>5</v>
      </c>
      <c r="BP14" s="80">
        <f>SUM($AZ$16+$AW$24+$AZ$28+$AZ$32+$AW$42)</f>
        <v>4</v>
      </c>
      <c r="BQ14" s="81" t="s">
        <v>12</v>
      </c>
      <c r="BR14" s="80">
        <f>SUM($AW$16+$AZ$24+$AW$28+$AW$32+$AZ$42)</f>
        <v>10</v>
      </c>
      <c r="BS14" s="80">
        <f aca="true" t="shared" si="0" ref="BS14:BS19">SUM(BP14-BR14)</f>
        <v>-6</v>
      </c>
      <c r="BT14" s="30"/>
      <c r="BU14" s="30" t="str">
        <f>IF(BV14&gt;0,"Mannschaften gleich!",BM14)</f>
        <v>DjK/VfL Giesenkirchen</v>
      </c>
      <c r="BV14" s="31">
        <f>IF(AND(BO14=BO15,BS14=BS15,BP14=BP15),1,0)</f>
        <v>0</v>
      </c>
      <c r="BW14" s="31"/>
      <c r="BX14" s="31"/>
      <c r="BY14" s="31"/>
      <c r="BZ14" s="31"/>
      <c r="CA14" s="31"/>
      <c r="CB14" s="31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2:123" s="40" customFormat="1" ht="8.25" customHeight="1" thickBot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3"/>
      <c r="BD15" s="33">
        <v>0</v>
      </c>
      <c r="BE15" s="30"/>
      <c r="BF15" s="78"/>
      <c r="BG15" s="78"/>
      <c r="BH15" s="78"/>
      <c r="BI15" s="30"/>
      <c r="BJ15" s="30"/>
      <c r="BK15" s="30"/>
      <c r="BL15" s="30"/>
      <c r="BM15" s="79" t="str">
        <f>$O$6</f>
        <v>MSK Zilina (SK)</v>
      </c>
      <c r="BN15" s="80">
        <f>COUNT($BF$16,$BH$20,$BH$30,$BF$36,$BH$40)</f>
        <v>5</v>
      </c>
      <c r="BO15" s="80">
        <f>SUM($BF$16+$BH$20+$BH$30+$BF$36+$BH$40)</f>
        <v>4</v>
      </c>
      <c r="BP15" s="80">
        <f>SUM($AW$16+$AZ$20+$AZ$30+$AW$36+$AZ$40)</f>
        <v>7</v>
      </c>
      <c r="BQ15" s="81" t="s">
        <v>12</v>
      </c>
      <c r="BR15" s="80">
        <f>SUM($AZ$16+$AW$20+$AW$30+$AZ$36+$AW$40)</f>
        <v>7</v>
      </c>
      <c r="BS15" s="80">
        <f t="shared" si="0"/>
        <v>0</v>
      </c>
      <c r="BT15" s="30"/>
      <c r="BU15" s="30" t="str">
        <f>IF((BV15+BW15)&gt;0,"Mannschaften gleich!",BM15)</f>
        <v>MSK Zilina (SK)</v>
      </c>
      <c r="BV15" s="31">
        <f>IF(AND(BO15=BO16,BS15=BS16,BP15=BP16),1,0)</f>
        <v>0</v>
      </c>
      <c r="BW15" s="31">
        <f>IF(AND(BO14=BO15,BS14=BS15,BP14=BP15),1,0)</f>
        <v>0</v>
      </c>
      <c r="BX15" s="31"/>
      <c r="BY15" s="31"/>
      <c r="BZ15" s="31"/>
      <c r="CA15" s="31"/>
      <c r="CB15" s="31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2:157" s="27" customFormat="1" ht="18" customHeight="1" thickBot="1">
      <c r="B16" s="333"/>
      <c r="C16" s="334"/>
      <c r="D16" s="309">
        <v>2</v>
      </c>
      <c r="E16" s="310"/>
      <c r="F16" s="310"/>
      <c r="G16" s="310"/>
      <c r="H16" s="310"/>
      <c r="I16" s="311"/>
      <c r="J16" s="307">
        <v>0.375</v>
      </c>
      <c r="K16" s="307"/>
      <c r="L16" s="307"/>
      <c r="M16" s="307"/>
      <c r="N16" s="308"/>
      <c r="O16" s="342" t="str">
        <f>O6</f>
        <v>MSK Zilina (SK)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59" t="s">
        <v>11</v>
      </c>
      <c r="AF16" s="305" t="str">
        <f>O7</f>
        <v>DjK/VfL Giesenkirchen</v>
      </c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6"/>
      <c r="AW16" s="325">
        <v>1</v>
      </c>
      <c r="AX16" s="329"/>
      <c r="AY16" s="59" t="s">
        <v>12</v>
      </c>
      <c r="AZ16" s="329">
        <v>1</v>
      </c>
      <c r="BA16" s="330"/>
      <c r="BB16" s="325"/>
      <c r="BC16" s="326"/>
      <c r="BD16" s="33"/>
      <c r="BE16" s="30"/>
      <c r="BF16" s="78">
        <f>IF(ISBLANK(AW16),"0",IF(AW16&gt;AZ16,3,IF(AW16=AZ16,1,0)))</f>
        <v>1</v>
      </c>
      <c r="BG16" s="78" t="s">
        <v>12</v>
      </c>
      <c r="BH16" s="78">
        <f>IF(ISBLANK(AZ16),"0",IF(AZ16&gt;AW16,3,IF(AZ16=AW16,1,0)))</f>
        <v>1</v>
      </c>
      <c r="BI16" s="30"/>
      <c r="BJ16" s="30"/>
      <c r="BK16" s="30"/>
      <c r="BL16" s="30"/>
      <c r="BM16" s="79" t="str">
        <f>$O$5</f>
        <v>FC Schalke 04</v>
      </c>
      <c r="BN16" s="80">
        <f>COUNT($BH$14,$BF$22,$BF$28,$BH$34,$BF$40)</f>
        <v>5</v>
      </c>
      <c r="BO16" s="80">
        <f>SUM($BH$14+$BF$22+$BF$28+$BH$34+$BF$40)</f>
        <v>15</v>
      </c>
      <c r="BP16" s="80">
        <f>SUM($AZ$14+$AW$22+$AW$28+$AZ$34+$AW$40)</f>
        <v>25</v>
      </c>
      <c r="BQ16" s="81" t="s">
        <v>12</v>
      </c>
      <c r="BR16" s="80">
        <f>SUM($AW$14+$AZ$22+$AZ$28+$AW$34+$AZ$40)</f>
        <v>1</v>
      </c>
      <c r="BS16" s="80">
        <f t="shared" si="0"/>
        <v>24</v>
      </c>
      <c r="BT16" s="30"/>
      <c r="BU16" s="30" t="str">
        <f>IF((BV16+BW16)&gt;0,"Mannschaften gleich!",BM16)</f>
        <v>FC Schalke 04</v>
      </c>
      <c r="BV16" s="31">
        <f>IF(AND(BO16=BO17,BS16=BS17,BP16=BP17),1,0)</f>
        <v>0</v>
      </c>
      <c r="BW16" s="31">
        <f>IF(AND(BO15=BO16,BS15=BS16,BP15=BP16),1,0)</f>
        <v>0</v>
      </c>
      <c r="BX16" s="31"/>
      <c r="BY16" s="31"/>
      <c r="BZ16" s="31"/>
      <c r="CA16" s="31"/>
      <c r="CB16" s="31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103"/>
      <c r="DM16" s="103"/>
      <c r="DN16" s="103"/>
      <c r="DO16" s="103"/>
      <c r="DP16" s="103"/>
      <c r="DQ16" s="103"/>
      <c r="DR16" s="103"/>
      <c r="DS16" s="103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</row>
    <row r="17" spans="2:157" s="27" customFormat="1" ht="8.25" customHeight="1" thickBot="1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3"/>
      <c r="BD17" s="33"/>
      <c r="BE17" s="30"/>
      <c r="BF17" s="78"/>
      <c r="BG17" s="78"/>
      <c r="BH17" s="78"/>
      <c r="BI17" s="30"/>
      <c r="BJ17" s="30"/>
      <c r="BK17" s="30"/>
      <c r="BL17" s="30"/>
      <c r="BM17" s="79" t="str">
        <f>$O$9</f>
        <v>SG Unterrath</v>
      </c>
      <c r="BN17" s="80">
        <f>COUNT($BH$18,$BH$24,$BF$30,$BF$34,$BF$38)</f>
        <v>5</v>
      </c>
      <c r="BO17" s="80">
        <f>SUM($BH$18+$BH$24+$BF$30+$BF$34+$BF$38)</f>
        <v>0</v>
      </c>
      <c r="BP17" s="80">
        <f>SUM($AZ$18+$AZ$24+$AW$30+$AW$34+$AW$38)</f>
        <v>1</v>
      </c>
      <c r="BQ17" s="81" t="s">
        <v>12</v>
      </c>
      <c r="BR17" s="80">
        <f>SUM($AW$18+$AW$24+$AZ$30+$AZ$34+$AZ$38)</f>
        <v>29</v>
      </c>
      <c r="BS17" s="80">
        <f t="shared" si="0"/>
        <v>-28</v>
      </c>
      <c r="BT17" s="30"/>
      <c r="BU17" s="30" t="str">
        <f>IF((BV17+BW17)&gt;0,"Mannschaften gleich!",BM17)</f>
        <v>SG Unterrath</v>
      </c>
      <c r="BV17" s="31">
        <f>IF(AND(BO17=BO18,BS17=BS18,BP17=BP18),1,0)</f>
        <v>0</v>
      </c>
      <c r="BW17" s="31">
        <f>IF(AND(BO16=BO17,BS16=BS17,BP16=BP17),1,0)</f>
        <v>0</v>
      </c>
      <c r="BX17" s="31"/>
      <c r="BY17" s="31"/>
      <c r="BZ17" s="31"/>
      <c r="CA17" s="31"/>
      <c r="CB17" s="31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103"/>
      <c r="DM17" s="103"/>
      <c r="DN17" s="103"/>
      <c r="DO17" s="103"/>
      <c r="DP17" s="103"/>
      <c r="DQ17" s="103"/>
      <c r="DR17" s="103"/>
      <c r="DS17" s="103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</row>
    <row r="18" spans="2:157" s="27" customFormat="1" ht="18" customHeight="1" thickBot="1">
      <c r="B18" s="333"/>
      <c r="C18" s="334"/>
      <c r="D18" s="309">
        <v>3</v>
      </c>
      <c r="E18" s="310"/>
      <c r="F18" s="310"/>
      <c r="G18" s="310"/>
      <c r="H18" s="310"/>
      <c r="I18" s="311"/>
      <c r="J18" s="307">
        <v>0.375</v>
      </c>
      <c r="K18" s="307"/>
      <c r="L18" s="307"/>
      <c r="M18" s="307"/>
      <c r="N18" s="308"/>
      <c r="O18" s="312" t="str">
        <f>O8</f>
        <v>Türkiyemspor Berlin</v>
      </c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59" t="s">
        <v>11</v>
      </c>
      <c r="AF18" s="304" t="str">
        <f>O9</f>
        <v>SG Unterrath</v>
      </c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325">
        <v>4</v>
      </c>
      <c r="AX18" s="329"/>
      <c r="AY18" s="59" t="s">
        <v>12</v>
      </c>
      <c r="AZ18" s="329">
        <v>0</v>
      </c>
      <c r="BA18" s="330"/>
      <c r="BB18" s="325"/>
      <c r="BC18" s="326"/>
      <c r="BD18" s="33"/>
      <c r="BE18" s="30"/>
      <c r="BF18" s="78">
        <f>IF(ISBLANK(AW18),"0",IF(AW18&gt;AZ18,3,IF(AW18=AZ18,1,0)))</f>
        <v>3</v>
      </c>
      <c r="BG18" s="78" t="s">
        <v>12</v>
      </c>
      <c r="BH18" s="78">
        <f>IF(ISBLANK(AZ18),"0",IF(AZ18&gt;AW18,3,IF(AZ18=AW18,1,0)))</f>
        <v>0</v>
      </c>
      <c r="BI18" s="30"/>
      <c r="BJ18" s="30"/>
      <c r="BK18" s="30"/>
      <c r="BL18" s="30"/>
      <c r="BM18" s="82" t="str">
        <f>$O$4</f>
        <v>Hamburger SV</v>
      </c>
      <c r="BN18" s="80">
        <f>COUNT($BF$14,$BF$20,$BH$26,$BF$32,$BH$38)</f>
        <v>5</v>
      </c>
      <c r="BO18" s="80">
        <f>SUM($BF$14+$BF$20+$BH$26+$BF$32+$BH$38)</f>
        <v>9</v>
      </c>
      <c r="BP18" s="80">
        <f>SUM($AW$14+$AW$20+$AZ$26+$AW$32+$AZ$38)</f>
        <v>13</v>
      </c>
      <c r="BQ18" s="81" t="s">
        <v>12</v>
      </c>
      <c r="BR18" s="80">
        <f>SUM($AZ$14+$AZ$20+$AW$26+$AZ$32+$AW$38)</f>
        <v>4</v>
      </c>
      <c r="BS18" s="80">
        <f t="shared" si="0"/>
        <v>9</v>
      </c>
      <c r="BT18" s="30"/>
      <c r="BU18" s="30" t="str">
        <f>IF((BV18+BW18)&gt;0,"Mannschaften gleich!",BM18)</f>
        <v>Hamburger SV</v>
      </c>
      <c r="BV18" s="31">
        <f>IF(AND(BO18=BO17,BS18=BS17,BP18=BP17),1,0)</f>
        <v>0</v>
      </c>
      <c r="BW18" s="31">
        <f>IF(AND(BO19=BO18,BS19=BS18,BP19=BP18),1,0)</f>
        <v>0</v>
      </c>
      <c r="BX18" s="31"/>
      <c r="BY18" s="31"/>
      <c r="BZ18" s="31"/>
      <c r="CA18" s="31"/>
      <c r="CB18" s="31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103"/>
      <c r="DM18" s="103"/>
      <c r="DN18" s="103"/>
      <c r="DO18" s="103"/>
      <c r="DP18" s="103"/>
      <c r="DQ18" s="103"/>
      <c r="DR18" s="103"/>
      <c r="DS18" s="103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</row>
    <row r="19" spans="2:157" s="27" customFormat="1" ht="8.25" customHeight="1" thickBot="1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3"/>
      <c r="BD19" s="33"/>
      <c r="BE19" s="30"/>
      <c r="BF19" s="78"/>
      <c r="BG19" s="78"/>
      <c r="BH19" s="78"/>
      <c r="BI19" s="30"/>
      <c r="BJ19" s="30"/>
      <c r="BK19" s="30"/>
      <c r="BL19" s="30"/>
      <c r="BM19" s="104" t="str">
        <f>$O$8</f>
        <v>Türkiyemspor Berlin</v>
      </c>
      <c r="BN19" s="80">
        <f>COUNT($BF$18,$BH$22,$BF$26,$BH$36,$BH$42)</f>
        <v>5</v>
      </c>
      <c r="BO19" s="80">
        <f>SUM($BF$18+$BH$22+$BF$26+$BH$36+$BH$42)</f>
        <v>10</v>
      </c>
      <c r="BP19" s="80">
        <f>SUM($AW$18+$AZ$22+$AW$26+$AZ$36+$AZ$42)</f>
        <v>7</v>
      </c>
      <c r="BQ19" s="81" t="s">
        <v>12</v>
      </c>
      <c r="BR19" s="80">
        <f>SUM($AZ$18+$AW$22+$AZ$26+$AW$36+$AW$42)</f>
        <v>6</v>
      </c>
      <c r="BS19" s="80">
        <f t="shared" si="0"/>
        <v>1</v>
      </c>
      <c r="BT19" s="30"/>
      <c r="BU19" s="30" t="str">
        <f>IF(BV19&gt;0,"Mannschaften gleich!",BM19)</f>
        <v>Türkiyemspor Berlin</v>
      </c>
      <c r="BV19" s="31">
        <f>IF(AND(BO19=BO18,BS19=BS18,BP19=BP18),1,0)</f>
        <v>0</v>
      </c>
      <c r="BW19" s="31"/>
      <c r="BX19" s="31"/>
      <c r="BY19" s="31"/>
      <c r="BZ19" s="31"/>
      <c r="CA19" s="31"/>
      <c r="CB19" s="31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103"/>
      <c r="DM19" s="103"/>
      <c r="DN19" s="103"/>
      <c r="DO19" s="103"/>
      <c r="DP19" s="103"/>
      <c r="DQ19" s="103"/>
      <c r="DR19" s="103"/>
      <c r="DS19" s="103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</row>
    <row r="20" spans="2:157" s="27" customFormat="1" ht="18" customHeight="1" thickBot="1">
      <c r="B20" s="333"/>
      <c r="C20" s="334"/>
      <c r="D20" s="309">
        <v>1</v>
      </c>
      <c r="E20" s="310"/>
      <c r="F20" s="310"/>
      <c r="G20" s="310"/>
      <c r="H20" s="310"/>
      <c r="I20" s="311"/>
      <c r="J20" s="307">
        <v>0.41041666666666665</v>
      </c>
      <c r="K20" s="307"/>
      <c r="L20" s="307"/>
      <c r="M20" s="307"/>
      <c r="N20" s="308"/>
      <c r="O20" s="312" t="str">
        <f>O4</f>
        <v>Hamburger SV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59" t="s">
        <v>11</v>
      </c>
      <c r="AF20" s="304" t="str">
        <f>O6</f>
        <v>MSK Zilina (SK)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6"/>
      <c r="AW20" s="325">
        <v>1</v>
      </c>
      <c r="AX20" s="329"/>
      <c r="AY20" s="59" t="s">
        <v>12</v>
      </c>
      <c r="AZ20" s="329">
        <v>0</v>
      </c>
      <c r="BA20" s="330"/>
      <c r="BB20" s="325"/>
      <c r="BC20" s="326"/>
      <c r="BD20" s="33"/>
      <c r="BE20" s="30"/>
      <c r="BF20" s="78">
        <f>IF(ISBLANK(AW20),"0",IF(AW20&gt;AZ20,3,IF(AW20=AZ20,1,0)))</f>
        <v>3</v>
      </c>
      <c r="BG20" s="78" t="s">
        <v>12</v>
      </c>
      <c r="BH20" s="78">
        <f>IF(ISBLANK(AZ20),"0",IF(AZ20&gt;AW20,3,IF(AZ20=AW20,1,0)))</f>
        <v>0</v>
      </c>
      <c r="BI20" s="30"/>
      <c r="BJ20" s="30"/>
      <c r="BK20" s="30"/>
      <c r="BL20" s="30"/>
      <c r="BM20" s="33"/>
      <c r="BN20" s="33"/>
      <c r="BO20" s="33"/>
      <c r="BP20" s="33"/>
      <c r="BQ20" s="33"/>
      <c r="BR20" s="33"/>
      <c r="BS20" s="33"/>
      <c r="BT20" s="30"/>
      <c r="BU20" s="30"/>
      <c r="BV20" s="31"/>
      <c r="BW20" s="31"/>
      <c r="BX20" s="31"/>
      <c r="BY20" s="31"/>
      <c r="BZ20" s="31"/>
      <c r="CA20" s="31"/>
      <c r="CB20" s="31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103"/>
      <c r="DM20" s="103"/>
      <c r="DN20" s="103"/>
      <c r="DO20" s="103"/>
      <c r="DP20" s="103"/>
      <c r="DQ20" s="103"/>
      <c r="DR20" s="103"/>
      <c r="DS20" s="103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</row>
    <row r="21" spans="2:157" s="27" customFormat="1" ht="9" customHeight="1" thickBot="1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3"/>
      <c r="BD21" s="33"/>
      <c r="BE21" s="30"/>
      <c r="BF21" s="78"/>
      <c r="BG21" s="78"/>
      <c r="BH21" s="78"/>
      <c r="BI21" s="30"/>
      <c r="BJ21" s="30"/>
      <c r="BK21" s="30"/>
      <c r="BL21" s="30"/>
      <c r="BM21" s="33"/>
      <c r="BN21" s="33"/>
      <c r="BO21" s="33"/>
      <c r="BP21" s="33"/>
      <c r="BQ21" s="33"/>
      <c r="BR21" s="33"/>
      <c r="BS21" s="33"/>
      <c r="BT21" s="30"/>
      <c r="BU21" s="30"/>
      <c r="BV21" s="31"/>
      <c r="BW21" s="31"/>
      <c r="BX21" s="31"/>
      <c r="BY21" s="31"/>
      <c r="BZ21" s="31"/>
      <c r="CA21" s="31"/>
      <c r="CB21" s="31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103"/>
      <c r="DM21" s="103"/>
      <c r="DN21" s="103"/>
      <c r="DO21" s="103"/>
      <c r="DP21" s="103"/>
      <c r="DQ21" s="103"/>
      <c r="DR21" s="103"/>
      <c r="DS21" s="103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</row>
    <row r="22" spans="2:157" s="27" customFormat="1" ht="18" customHeight="1" thickBot="1">
      <c r="B22" s="333"/>
      <c r="C22" s="334"/>
      <c r="D22" s="309">
        <v>2</v>
      </c>
      <c r="E22" s="310"/>
      <c r="F22" s="310"/>
      <c r="G22" s="310"/>
      <c r="H22" s="310"/>
      <c r="I22" s="311"/>
      <c r="J22" s="307">
        <v>0.41041666666666665</v>
      </c>
      <c r="K22" s="307"/>
      <c r="L22" s="307"/>
      <c r="M22" s="307"/>
      <c r="N22" s="308"/>
      <c r="O22" s="312" t="str">
        <f>O5</f>
        <v>FC Schalke 04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59" t="s">
        <v>11</v>
      </c>
      <c r="AF22" s="304" t="str">
        <f>O8</f>
        <v>Türkiyemspor Berlin</v>
      </c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6"/>
      <c r="AW22" s="325">
        <v>5</v>
      </c>
      <c r="AX22" s="329"/>
      <c r="AY22" s="59" t="s">
        <v>12</v>
      </c>
      <c r="AZ22" s="329">
        <v>0</v>
      </c>
      <c r="BA22" s="330"/>
      <c r="BB22" s="325"/>
      <c r="BC22" s="326"/>
      <c r="BD22" s="33"/>
      <c r="BE22" s="30"/>
      <c r="BF22" s="78">
        <f>IF(ISBLANK(AW22),"0",IF(AW22&gt;AZ22,3,IF(AW22=AZ22,1,0)))</f>
        <v>3</v>
      </c>
      <c r="BG22" s="78" t="s">
        <v>12</v>
      </c>
      <c r="BH22" s="78">
        <f>IF(ISBLANK(AZ22),"0",IF(AZ22&gt;AW22,3,IF(AZ22=AW22,1,0)))</f>
        <v>0</v>
      </c>
      <c r="BI22" s="30"/>
      <c r="BJ22" s="30"/>
      <c r="BK22" s="30"/>
      <c r="BL22" s="30"/>
      <c r="BM22" s="33"/>
      <c r="BN22" s="33"/>
      <c r="BO22" s="33"/>
      <c r="BP22" s="33"/>
      <c r="BQ22" s="33"/>
      <c r="BR22" s="33"/>
      <c r="BS22" s="33"/>
      <c r="BT22" s="30"/>
      <c r="BU22" s="30"/>
      <c r="BV22" s="31"/>
      <c r="BW22" s="31"/>
      <c r="BX22" s="31"/>
      <c r="BY22" s="31"/>
      <c r="BZ22" s="31"/>
      <c r="CA22" s="31"/>
      <c r="CB22" s="31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103"/>
      <c r="DM22" s="103"/>
      <c r="DN22" s="103"/>
      <c r="DO22" s="103"/>
      <c r="DP22" s="103"/>
      <c r="DQ22" s="103"/>
      <c r="DR22" s="103"/>
      <c r="DS22" s="103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</row>
    <row r="23" spans="2:157" s="27" customFormat="1" ht="9" customHeight="1" thickBot="1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33"/>
      <c r="BE23" s="30"/>
      <c r="BF23" s="78"/>
      <c r="BG23" s="78"/>
      <c r="BH23" s="78"/>
      <c r="BI23" s="30"/>
      <c r="BJ23" s="30"/>
      <c r="BK23" s="30"/>
      <c r="BL23" s="30"/>
      <c r="BM23" s="33"/>
      <c r="BN23" s="33"/>
      <c r="BO23" s="33"/>
      <c r="BP23" s="33"/>
      <c r="BQ23" s="33"/>
      <c r="BR23" s="33"/>
      <c r="BS23" s="33"/>
      <c r="BT23" s="30"/>
      <c r="BU23" s="30"/>
      <c r="BV23" s="31"/>
      <c r="BW23" s="31"/>
      <c r="BX23" s="31"/>
      <c r="BY23" s="31"/>
      <c r="BZ23" s="31"/>
      <c r="CA23" s="31"/>
      <c r="CB23" s="31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103"/>
      <c r="DM23" s="103"/>
      <c r="DN23" s="103"/>
      <c r="DO23" s="103"/>
      <c r="DP23" s="103"/>
      <c r="DQ23" s="103"/>
      <c r="DR23" s="103"/>
      <c r="DS23" s="103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</row>
    <row r="24" spans="2:157" s="27" customFormat="1" ht="18" customHeight="1" thickBot="1">
      <c r="B24" s="333"/>
      <c r="C24" s="334"/>
      <c r="D24" s="309">
        <v>3</v>
      </c>
      <c r="E24" s="310"/>
      <c r="F24" s="310"/>
      <c r="G24" s="310"/>
      <c r="H24" s="310"/>
      <c r="I24" s="311"/>
      <c r="J24" s="307">
        <v>0.41041666666666665</v>
      </c>
      <c r="K24" s="307"/>
      <c r="L24" s="307"/>
      <c r="M24" s="307"/>
      <c r="N24" s="308"/>
      <c r="O24" s="312" t="str">
        <f>O7</f>
        <v>DjK/VfL Giesenkirchen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59" t="s">
        <v>11</v>
      </c>
      <c r="AF24" s="304" t="str">
        <f>O9</f>
        <v>SG Unterrath</v>
      </c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325">
        <v>1</v>
      </c>
      <c r="AX24" s="329"/>
      <c r="AY24" s="59" t="s">
        <v>12</v>
      </c>
      <c r="AZ24" s="329">
        <v>0</v>
      </c>
      <c r="BA24" s="330"/>
      <c r="BB24" s="325"/>
      <c r="BC24" s="326"/>
      <c r="BD24" s="33"/>
      <c r="BE24" s="30"/>
      <c r="BF24" s="78">
        <f>IF(ISBLANK(AW24),"0",IF(AW24&gt;AZ24,3,IF(AW24=AZ24,1,0)))</f>
        <v>3</v>
      </c>
      <c r="BG24" s="78" t="s">
        <v>12</v>
      </c>
      <c r="BH24" s="78">
        <f>IF(ISBLANK(AZ24),"0",IF(AZ24&gt;AW24,3,IF(AZ24=AW24,1,0)))</f>
        <v>0</v>
      </c>
      <c r="BI24" s="30"/>
      <c r="BJ24" s="30"/>
      <c r="BK24" s="3"/>
      <c r="BL24" s="3"/>
      <c r="BM24" s="3"/>
      <c r="BN24" s="3"/>
      <c r="BO24" s="3"/>
      <c r="BP24" s="3"/>
      <c r="BQ24" s="3"/>
      <c r="BR24" s="3"/>
      <c r="BS24" s="3"/>
      <c r="BT24" s="30"/>
      <c r="BU24" s="30"/>
      <c r="BV24" s="31"/>
      <c r="BW24" s="31"/>
      <c r="BX24" s="31"/>
      <c r="BY24" s="31"/>
      <c r="BZ24" s="31"/>
      <c r="CA24" s="31"/>
      <c r="CB24" s="31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103"/>
      <c r="DM24" s="103"/>
      <c r="DN24" s="103"/>
      <c r="DO24" s="103"/>
      <c r="DP24" s="103"/>
      <c r="DQ24" s="103"/>
      <c r="DR24" s="103"/>
      <c r="DS24" s="103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</row>
    <row r="25" spans="2:157" s="27" customFormat="1" ht="9" customHeight="1" thickBot="1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3"/>
      <c r="BD25" s="33"/>
      <c r="BE25" s="30"/>
      <c r="BF25" s="78"/>
      <c r="BG25" s="78"/>
      <c r="BH25" s="78"/>
      <c r="BI25" s="30"/>
      <c r="BJ25" s="30"/>
      <c r="BK25" s="3"/>
      <c r="BL25" s="3"/>
      <c r="BM25" s="3"/>
      <c r="BN25" s="3"/>
      <c r="BO25" s="3"/>
      <c r="BP25" s="3"/>
      <c r="BQ25" s="3"/>
      <c r="BR25" s="3"/>
      <c r="BS25" s="3"/>
      <c r="BT25" s="30"/>
      <c r="BU25" s="30"/>
      <c r="BV25" s="31"/>
      <c r="BW25" s="31"/>
      <c r="BX25" s="31"/>
      <c r="BY25" s="31"/>
      <c r="BZ25" s="31"/>
      <c r="CA25" s="31"/>
      <c r="CB25" s="31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103"/>
      <c r="DM25" s="103"/>
      <c r="DN25" s="103"/>
      <c r="DO25" s="103"/>
      <c r="DP25" s="103"/>
      <c r="DQ25" s="103"/>
      <c r="DR25" s="103"/>
      <c r="DS25" s="103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</row>
    <row r="26" spans="2:157" s="27" customFormat="1" ht="18" customHeight="1" thickBot="1">
      <c r="B26" s="333"/>
      <c r="C26" s="334"/>
      <c r="D26" s="309">
        <v>1</v>
      </c>
      <c r="E26" s="310"/>
      <c r="F26" s="310"/>
      <c r="G26" s="310"/>
      <c r="H26" s="310"/>
      <c r="I26" s="311"/>
      <c r="J26" s="307">
        <v>0.4458333333333333</v>
      </c>
      <c r="K26" s="307"/>
      <c r="L26" s="307"/>
      <c r="M26" s="307"/>
      <c r="N26" s="308"/>
      <c r="O26" s="312" t="str">
        <f>O8</f>
        <v>Türkiyemspor Berlin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59" t="s">
        <v>11</v>
      </c>
      <c r="AF26" s="304" t="str">
        <f>O4</f>
        <v>Hamburger SV</v>
      </c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6"/>
      <c r="AW26" s="325">
        <v>1</v>
      </c>
      <c r="AX26" s="329"/>
      <c r="AY26" s="59" t="s">
        <v>12</v>
      </c>
      <c r="AZ26" s="329">
        <v>0</v>
      </c>
      <c r="BA26" s="330"/>
      <c r="BB26" s="325"/>
      <c r="BC26" s="326"/>
      <c r="BD26" s="105"/>
      <c r="BE26" s="30"/>
      <c r="BF26" s="78">
        <f>IF(ISBLANK(AW26),"0",IF(AW26&gt;AZ26,3,IF(AW26=AZ26,1,0)))</f>
        <v>3</v>
      </c>
      <c r="BG26" s="78" t="s">
        <v>12</v>
      </c>
      <c r="BH26" s="78">
        <f>IF(ISBLANK(AZ26),"0",IF(AZ26&gt;AW26,3,IF(AZ26=AW26,1,0)))</f>
        <v>0</v>
      </c>
      <c r="BI26" s="30"/>
      <c r="BJ26" s="30"/>
      <c r="BK26" s="83"/>
      <c r="BL26" s="83"/>
      <c r="BM26" s="33"/>
      <c r="BN26" s="33"/>
      <c r="BO26" s="33"/>
      <c r="BP26" s="33"/>
      <c r="BQ26" s="33"/>
      <c r="BR26" s="33"/>
      <c r="BS26" s="80"/>
      <c r="BT26" s="30"/>
      <c r="BU26" s="30"/>
      <c r="BV26" s="31"/>
      <c r="BW26" s="31"/>
      <c r="BX26" s="31"/>
      <c r="BY26" s="31"/>
      <c r="BZ26" s="31"/>
      <c r="CA26" s="31"/>
      <c r="CB26" s="31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103"/>
      <c r="DM26" s="103"/>
      <c r="DN26" s="103"/>
      <c r="DO26" s="103"/>
      <c r="DP26" s="103"/>
      <c r="DQ26" s="103"/>
      <c r="DR26" s="103"/>
      <c r="DS26" s="103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</row>
    <row r="27" spans="2:157" s="27" customFormat="1" ht="9" customHeight="1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3"/>
      <c r="BD27" s="105"/>
      <c r="BE27" s="30"/>
      <c r="BF27" s="78"/>
      <c r="BG27" s="78"/>
      <c r="BH27" s="78"/>
      <c r="BI27" s="30"/>
      <c r="BJ27" s="30"/>
      <c r="BK27" s="83"/>
      <c r="BL27" s="83"/>
      <c r="BM27" s="33"/>
      <c r="BN27" s="33"/>
      <c r="BO27" s="33"/>
      <c r="BP27" s="33"/>
      <c r="BQ27" s="33"/>
      <c r="BR27" s="33"/>
      <c r="BS27" s="80"/>
      <c r="BT27" s="30"/>
      <c r="BU27" s="30"/>
      <c r="BV27" s="31"/>
      <c r="BW27" s="31"/>
      <c r="BX27" s="31"/>
      <c r="BY27" s="31"/>
      <c r="BZ27" s="31"/>
      <c r="CA27" s="31"/>
      <c r="CB27" s="31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103"/>
      <c r="DM27" s="103"/>
      <c r="DN27" s="103"/>
      <c r="DO27" s="103"/>
      <c r="DP27" s="103"/>
      <c r="DQ27" s="103"/>
      <c r="DR27" s="103"/>
      <c r="DS27" s="103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</row>
    <row r="28" spans="2:157" s="27" customFormat="1" ht="18" customHeight="1" thickBot="1">
      <c r="B28" s="333"/>
      <c r="C28" s="334"/>
      <c r="D28" s="309">
        <v>2</v>
      </c>
      <c r="E28" s="310"/>
      <c r="F28" s="310"/>
      <c r="G28" s="310"/>
      <c r="H28" s="310"/>
      <c r="I28" s="311"/>
      <c r="J28" s="307">
        <v>0.4458333333333333</v>
      </c>
      <c r="K28" s="307"/>
      <c r="L28" s="307"/>
      <c r="M28" s="307"/>
      <c r="N28" s="308"/>
      <c r="O28" s="312" t="str">
        <f>O5</f>
        <v>FC Schalke 04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59" t="s">
        <v>11</v>
      </c>
      <c r="AF28" s="304" t="str">
        <f>O7</f>
        <v>DjK/VfL Giesenkirchen</v>
      </c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325">
        <v>6</v>
      </c>
      <c r="AX28" s="329"/>
      <c r="AY28" s="59" t="s">
        <v>12</v>
      </c>
      <c r="AZ28" s="329">
        <v>0</v>
      </c>
      <c r="BA28" s="330"/>
      <c r="BB28" s="325"/>
      <c r="BC28" s="326"/>
      <c r="BD28" s="105"/>
      <c r="BE28" s="30"/>
      <c r="BF28" s="78">
        <f>IF(ISBLANK(AW28),"0",IF(AW28&gt;AZ28,3,IF(AW28=AZ28,1,0)))</f>
        <v>3</v>
      </c>
      <c r="BG28" s="78" t="s">
        <v>12</v>
      </c>
      <c r="BH28" s="78">
        <f>IF(ISBLANK(AZ28),"0",IF(AZ28&gt;AW28,3,IF(AZ28=AW28,1,0)))</f>
        <v>0</v>
      </c>
      <c r="BI28" s="30"/>
      <c r="BJ28" s="30"/>
      <c r="BK28" s="83"/>
      <c r="BL28" s="83"/>
      <c r="BM28" s="33"/>
      <c r="BN28" s="33"/>
      <c r="BO28" s="33"/>
      <c r="BP28" s="33"/>
      <c r="BQ28" s="33"/>
      <c r="BR28" s="33"/>
      <c r="BS28" s="80"/>
      <c r="BT28" s="30"/>
      <c r="BU28" s="30"/>
      <c r="BV28" s="31"/>
      <c r="BW28" s="31"/>
      <c r="BX28" s="31"/>
      <c r="BY28" s="31"/>
      <c r="BZ28" s="31"/>
      <c r="CA28" s="31"/>
      <c r="CB28" s="31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103"/>
      <c r="DM28" s="103"/>
      <c r="DN28" s="103"/>
      <c r="DO28" s="103"/>
      <c r="DP28" s="103"/>
      <c r="DQ28" s="103"/>
      <c r="DR28" s="103"/>
      <c r="DS28" s="103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</row>
    <row r="29" spans="2:157" s="27" customFormat="1" ht="9" customHeight="1" thickBot="1"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3"/>
      <c r="BD29" s="105"/>
      <c r="BE29" s="30"/>
      <c r="BF29" s="78"/>
      <c r="BG29" s="78"/>
      <c r="BH29" s="78"/>
      <c r="BI29" s="30"/>
      <c r="BJ29" s="30"/>
      <c r="BK29" s="83"/>
      <c r="BL29" s="83"/>
      <c r="BM29" s="33"/>
      <c r="BN29" s="33"/>
      <c r="BO29" s="33"/>
      <c r="BP29" s="33"/>
      <c r="BQ29" s="33"/>
      <c r="BR29" s="33"/>
      <c r="BS29" s="80"/>
      <c r="BT29" s="30"/>
      <c r="BU29" s="30"/>
      <c r="BV29" s="31"/>
      <c r="BW29" s="31"/>
      <c r="BX29" s="31"/>
      <c r="BY29" s="31"/>
      <c r="BZ29" s="31"/>
      <c r="CA29" s="31"/>
      <c r="CB29" s="31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103"/>
      <c r="DM29" s="103"/>
      <c r="DN29" s="103"/>
      <c r="DO29" s="103"/>
      <c r="DP29" s="103"/>
      <c r="DQ29" s="103"/>
      <c r="DR29" s="103"/>
      <c r="DS29" s="103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</row>
    <row r="30" spans="2:157" s="27" customFormat="1" ht="18" customHeight="1" thickBot="1">
      <c r="B30" s="333"/>
      <c r="C30" s="334"/>
      <c r="D30" s="309">
        <v>3</v>
      </c>
      <c r="E30" s="310"/>
      <c r="F30" s="310"/>
      <c r="G30" s="310"/>
      <c r="H30" s="310"/>
      <c r="I30" s="311"/>
      <c r="J30" s="307">
        <v>0.4458333333333333</v>
      </c>
      <c r="K30" s="307"/>
      <c r="L30" s="307"/>
      <c r="M30" s="307"/>
      <c r="N30" s="308"/>
      <c r="O30" s="312" t="str">
        <f>O9</f>
        <v>SG Unterrath</v>
      </c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59" t="s">
        <v>11</v>
      </c>
      <c r="AF30" s="304" t="str">
        <f>O6</f>
        <v>MSK Zilina (SK)</v>
      </c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6"/>
      <c r="AW30" s="325">
        <v>0</v>
      </c>
      <c r="AX30" s="329"/>
      <c r="AY30" s="59" t="s">
        <v>12</v>
      </c>
      <c r="AZ30" s="329">
        <v>6</v>
      </c>
      <c r="BA30" s="330"/>
      <c r="BB30" s="325"/>
      <c r="BC30" s="326"/>
      <c r="BD30" s="105"/>
      <c r="BE30" s="30"/>
      <c r="BF30" s="78">
        <f>IF(ISBLANK(AW30),"0",IF(AW30&gt;AZ30,3,IF(AW30=AZ30,1,0)))</f>
        <v>0</v>
      </c>
      <c r="BG30" s="78" t="s">
        <v>12</v>
      </c>
      <c r="BH30" s="78">
        <f>IF(ISBLANK(AZ30),"0",IF(AZ30&gt;AW30,3,IF(AZ30=AW30,1,0)))</f>
        <v>3</v>
      </c>
      <c r="BI30" s="30"/>
      <c r="BJ30" s="30"/>
      <c r="BK30" s="83"/>
      <c r="BL30" s="83"/>
      <c r="BM30" s="33"/>
      <c r="BN30" s="33"/>
      <c r="BO30" s="33"/>
      <c r="BP30" s="33"/>
      <c r="BQ30" s="33"/>
      <c r="BR30" s="33"/>
      <c r="BS30" s="80"/>
      <c r="BT30" s="30"/>
      <c r="BU30" s="30"/>
      <c r="BV30" s="31"/>
      <c r="BW30" s="31"/>
      <c r="BX30" s="31"/>
      <c r="BY30" s="31"/>
      <c r="BZ30" s="31"/>
      <c r="CA30" s="31"/>
      <c r="CB30" s="31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103"/>
      <c r="DM30" s="103"/>
      <c r="DN30" s="103"/>
      <c r="DO30" s="103"/>
      <c r="DP30" s="103"/>
      <c r="DQ30" s="103"/>
      <c r="DR30" s="103"/>
      <c r="DS30" s="103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</row>
    <row r="31" spans="2:157" s="27" customFormat="1" ht="9" customHeight="1" thickBot="1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3"/>
      <c r="BD31" s="105"/>
      <c r="BE31" s="30"/>
      <c r="BF31" s="78"/>
      <c r="BG31" s="78"/>
      <c r="BH31" s="78"/>
      <c r="BI31" s="30"/>
      <c r="BJ31" s="30"/>
      <c r="BK31" s="83"/>
      <c r="BL31" s="83"/>
      <c r="BM31" s="33"/>
      <c r="BN31" s="33"/>
      <c r="BO31" s="33"/>
      <c r="BP31" s="33"/>
      <c r="BQ31" s="33"/>
      <c r="BR31" s="33"/>
      <c r="BS31" s="80"/>
      <c r="BT31" s="30"/>
      <c r="BU31" s="30"/>
      <c r="BV31" s="31"/>
      <c r="BW31" s="31"/>
      <c r="BX31" s="31"/>
      <c r="BY31" s="31"/>
      <c r="BZ31" s="31"/>
      <c r="CA31" s="31"/>
      <c r="CB31" s="31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103"/>
      <c r="DM31" s="103"/>
      <c r="DN31" s="103"/>
      <c r="DO31" s="103"/>
      <c r="DP31" s="103"/>
      <c r="DQ31" s="103"/>
      <c r="DR31" s="103"/>
      <c r="DS31" s="103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</row>
    <row r="32" spans="2:157" s="27" customFormat="1" ht="18" customHeight="1" thickBot="1">
      <c r="B32" s="333"/>
      <c r="C32" s="334"/>
      <c r="D32" s="309">
        <v>1</v>
      </c>
      <c r="E32" s="310"/>
      <c r="F32" s="310"/>
      <c r="G32" s="310"/>
      <c r="H32" s="310"/>
      <c r="I32" s="311"/>
      <c r="J32" s="307">
        <v>0.48125</v>
      </c>
      <c r="K32" s="307"/>
      <c r="L32" s="307"/>
      <c r="M32" s="307"/>
      <c r="N32" s="308"/>
      <c r="O32" s="312" t="str">
        <f>O4</f>
        <v>Hamburger SV</v>
      </c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59" t="s">
        <v>11</v>
      </c>
      <c r="AF32" s="304" t="str">
        <f>O7</f>
        <v>DjK/VfL Giesenkirchen</v>
      </c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6"/>
      <c r="AW32" s="325">
        <v>2</v>
      </c>
      <c r="AX32" s="329"/>
      <c r="AY32" s="59" t="s">
        <v>12</v>
      </c>
      <c r="AZ32" s="329">
        <v>1</v>
      </c>
      <c r="BA32" s="330"/>
      <c r="BB32" s="325"/>
      <c r="BC32" s="326"/>
      <c r="BD32" s="105"/>
      <c r="BE32" s="30"/>
      <c r="BF32" s="78">
        <f>IF(ISBLANK(AW32),"0",IF(AW32&gt;AZ32,3,IF(AW32=AZ32,1,0)))</f>
        <v>3</v>
      </c>
      <c r="BG32" s="78" t="s">
        <v>12</v>
      </c>
      <c r="BH32" s="78">
        <f>IF(ISBLANK(AZ32),"0",IF(AZ32&gt;AW32,3,IF(AZ32=AW32,1,0)))</f>
        <v>0</v>
      </c>
      <c r="BI32" s="30"/>
      <c r="BJ32" s="30"/>
      <c r="BK32" s="83"/>
      <c r="BL32" s="83"/>
      <c r="BM32" s="33"/>
      <c r="BN32" s="33"/>
      <c r="BO32" s="33"/>
      <c r="BP32" s="33"/>
      <c r="BQ32" s="33"/>
      <c r="BR32" s="33"/>
      <c r="BS32" s="80"/>
      <c r="BT32" s="30"/>
      <c r="BU32" s="30"/>
      <c r="BV32" s="31"/>
      <c r="BW32" s="31"/>
      <c r="BX32" s="31"/>
      <c r="BY32" s="31"/>
      <c r="BZ32" s="31"/>
      <c r="CA32" s="31"/>
      <c r="CB32" s="31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103"/>
      <c r="DM32" s="103"/>
      <c r="DN32" s="103"/>
      <c r="DO32" s="103"/>
      <c r="DP32" s="103"/>
      <c r="DQ32" s="103"/>
      <c r="DR32" s="103"/>
      <c r="DS32" s="103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</row>
    <row r="33" spans="2:157" s="27" customFormat="1" ht="9" customHeight="1" thickBot="1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33"/>
      <c r="BE33" s="30"/>
      <c r="BF33" s="78"/>
      <c r="BG33" s="78"/>
      <c r="BH33" s="78"/>
      <c r="BI33" s="30"/>
      <c r="BJ33" s="30"/>
      <c r="BK33" s="30"/>
      <c r="BL33" s="30"/>
      <c r="BM33" s="33"/>
      <c r="BN33" s="33"/>
      <c r="BO33" s="33"/>
      <c r="BP33" s="33"/>
      <c r="BQ33" s="33"/>
      <c r="BR33" s="33"/>
      <c r="BS33" s="33"/>
      <c r="BT33" s="30"/>
      <c r="BU33" s="30"/>
      <c r="BV33" s="31"/>
      <c r="BW33" s="31"/>
      <c r="BX33" s="31"/>
      <c r="BY33" s="31"/>
      <c r="BZ33" s="31"/>
      <c r="CA33" s="31"/>
      <c r="CB33" s="31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103"/>
      <c r="DM33" s="103"/>
      <c r="DN33" s="103"/>
      <c r="DO33" s="103"/>
      <c r="DP33" s="103"/>
      <c r="DQ33" s="103"/>
      <c r="DR33" s="103"/>
      <c r="DS33" s="103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</row>
    <row r="34" spans="2:157" s="27" customFormat="1" ht="18" customHeight="1" thickBot="1">
      <c r="B34" s="333"/>
      <c r="C34" s="334"/>
      <c r="D34" s="309">
        <v>2</v>
      </c>
      <c r="E34" s="310"/>
      <c r="F34" s="310"/>
      <c r="G34" s="310"/>
      <c r="H34" s="310"/>
      <c r="I34" s="311"/>
      <c r="J34" s="307">
        <v>0.48125</v>
      </c>
      <c r="K34" s="307"/>
      <c r="L34" s="307"/>
      <c r="M34" s="307"/>
      <c r="N34" s="308"/>
      <c r="O34" s="312" t="str">
        <f>O9</f>
        <v>SG Unterrath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59" t="s">
        <v>11</v>
      </c>
      <c r="AF34" s="304" t="str">
        <f>O5</f>
        <v>FC Schalke 04</v>
      </c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6"/>
      <c r="AW34" s="325">
        <v>1</v>
      </c>
      <c r="AX34" s="329"/>
      <c r="AY34" s="59" t="s">
        <v>12</v>
      </c>
      <c r="AZ34" s="329">
        <v>8</v>
      </c>
      <c r="BA34" s="330"/>
      <c r="BB34" s="325"/>
      <c r="BC34" s="326"/>
      <c r="BD34" s="33"/>
      <c r="BE34" s="30"/>
      <c r="BF34" s="78">
        <f>IF(ISBLANK(AW34),"0",IF(AW34&gt;AZ34,3,IF(AW34=AZ34,1,0)))</f>
        <v>0</v>
      </c>
      <c r="BG34" s="78" t="s">
        <v>12</v>
      </c>
      <c r="BH34" s="78">
        <f>IF(ISBLANK(AZ34),"0",IF(AZ34&gt;AW34,3,IF(AZ34=AW34,1,0)))</f>
        <v>3</v>
      </c>
      <c r="BI34" s="30"/>
      <c r="BJ34" s="30"/>
      <c r="BK34" s="30"/>
      <c r="BL34" s="30"/>
      <c r="BM34" s="33"/>
      <c r="BN34" s="33"/>
      <c r="BO34" s="33"/>
      <c r="BP34" s="33"/>
      <c r="BQ34" s="33"/>
      <c r="BR34" s="33"/>
      <c r="BS34" s="33"/>
      <c r="BT34" s="30"/>
      <c r="BU34" s="30"/>
      <c r="BV34" s="31"/>
      <c r="BW34" s="31"/>
      <c r="BX34" s="31"/>
      <c r="BY34" s="31"/>
      <c r="BZ34" s="31"/>
      <c r="CA34" s="31"/>
      <c r="CB34" s="31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103"/>
      <c r="DM34" s="103"/>
      <c r="DN34" s="103"/>
      <c r="DO34" s="103"/>
      <c r="DP34" s="103"/>
      <c r="DQ34" s="103"/>
      <c r="DR34" s="103"/>
      <c r="DS34" s="103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</row>
    <row r="35" spans="2:157" s="27" customFormat="1" ht="9" customHeight="1" thickBot="1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3"/>
      <c r="BD35" s="33"/>
      <c r="BE35" s="30"/>
      <c r="BF35" s="78"/>
      <c r="BG35" s="78"/>
      <c r="BH35" s="78"/>
      <c r="BI35" s="30"/>
      <c r="BJ35" s="30"/>
      <c r="BK35" s="30"/>
      <c r="BL35" s="30"/>
      <c r="BM35" s="33"/>
      <c r="BN35" s="33"/>
      <c r="BO35" s="33"/>
      <c r="BP35" s="33"/>
      <c r="BQ35" s="33"/>
      <c r="BR35" s="33"/>
      <c r="BS35" s="33"/>
      <c r="BT35" s="30"/>
      <c r="BU35" s="30"/>
      <c r="BV35" s="31"/>
      <c r="BW35" s="31"/>
      <c r="BX35" s="31"/>
      <c r="BY35" s="31"/>
      <c r="BZ35" s="31"/>
      <c r="CA35" s="31"/>
      <c r="CB35" s="31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103"/>
      <c r="DM35" s="103"/>
      <c r="DN35" s="103"/>
      <c r="DO35" s="103"/>
      <c r="DP35" s="103"/>
      <c r="DQ35" s="103"/>
      <c r="DR35" s="103"/>
      <c r="DS35" s="103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</row>
    <row r="36" spans="2:157" s="27" customFormat="1" ht="18" customHeight="1" thickBot="1">
      <c r="B36" s="333"/>
      <c r="C36" s="334"/>
      <c r="D36" s="309">
        <v>3</v>
      </c>
      <c r="E36" s="310"/>
      <c r="F36" s="310"/>
      <c r="G36" s="310"/>
      <c r="H36" s="310"/>
      <c r="I36" s="311"/>
      <c r="J36" s="307">
        <v>0.48125</v>
      </c>
      <c r="K36" s="307"/>
      <c r="L36" s="307"/>
      <c r="M36" s="307"/>
      <c r="N36" s="308"/>
      <c r="O36" s="312" t="str">
        <f>O6</f>
        <v>MSK Zilina (SK)</v>
      </c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59" t="s">
        <v>11</v>
      </c>
      <c r="AF36" s="304" t="str">
        <f>O8</f>
        <v>Türkiyemspor Berlin</v>
      </c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6"/>
      <c r="AW36" s="325">
        <v>0</v>
      </c>
      <c r="AX36" s="329"/>
      <c r="AY36" s="59" t="s">
        <v>12</v>
      </c>
      <c r="AZ36" s="329">
        <v>1</v>
      </c>
      <c r="BA36" s="330"/>
      <c r="BB36" s="325"/>
      <c r="BC36" s="326"/>
      <c r="BD36" s="33"/>
      <c r="BE36" s="30"/>
      <c r="BF36" s="78">
        <f>IF(ISBLANK(AW36),"0",IF(AW36&gt;AZ36,3,IF(AW36=AZ36,1,0)))</f>
        <v>0</v>
      </c>
      <c r="BG36" s="78" t="s">
        <v>12</v>
      </c>
      <c r="BH36" s="78">
        <f>IF(ISBLANK(AZ36),"0",IF(AZ36&gt;AW36,3,IF(AZ36=AW36,1,0)))</f>
        <v>3</v>
      </c>
      <c r="BI36" s="30"/>
      <c r="BJ36" s="30"/>
      <c r="BK36" s="3"/>
      <c r="BL36" s="3"/>
      <c r="BM36" s="3"/>
      <c r="BN36" s="3"/>
      <c r="BO36" s="3"/>
      <c r="BP36" s="3"/>
      <c r="BQ36" s="3"/>
      <c r="BR36" s="3"/>
      <c r="BS36" s="3"/>
      <c r="BT36" s="30"/>
      <c r="BU36" s="30"/>
      <c r="BV36" s="31"/>
      <c r="BW36" s="31"/>
      <c r="BX36" s="31"/>
      <c r="BY36" s="31"/>
      <c r="BZ36" s="31"/>
      <c r="CA36" s="31"/>
      <c r="CB36" s="31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103"/>
      <c r="DM36" s="103"/>
      <c r="DN36" s="103"/>
      <c r="DO36" s="103"/>
      <c r="DP36" s="103"/>
      <c r="DQ36" s="103"/>
      <c r="DR36" s="103"/>
      <c r="DS36" s="103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</row>
    <row r="37" spans="2:157" s="27" customFormat="1" ht="9" customHeight="1" thickBot="1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3"/>
      <c r="BD37" s="33"/>
      <c r="BE37" s="30"/>
      <c r="BF37" s="78"/>
      <c r="BG37" s="78"/>
      <c r="BH37" s="78"/>
      <c r="BI37" s="30"/>
      <c r="BJ37" s="30"/>
      <c r="BK37" s="3"/>
      <c r="BL37" s="3"/>
      <c r="BM37" s="3"/>
      <c r="BN37" s="3"/>
      <c r="BO37" s="3"/>
      <c r="BP37" s="3"/>
      <c r="BQ37" s="3"/>
      <c r="BR37" s="3"/>
      <c r="BS37" s="3"/>
      <c r="BT37" s="30"/>
      <c r="BU37" s="30"/>
      <c r="BV37" s="31"/>
      <c r="BW37" s="31"/>
      <c r="BX37" s="31"/>
      <c r="BY37" s="31"/>
      <c r="BZ37" s="31"/>
      <c r="CA37" s="31"/>
      <c r="CB37" s="31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103"/>
      <c r="DM37" s="103"/>
      <c r="DN37" s="103"/>
      <c r="DO37" s="103"/>
      <c r="DP37" s="103"/>
      <c r="DQ37" s="103"/>
      <c r="DR37" s="103"/>
      <c r="DS37" s="103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</row>
    <row r="38" spans="2:157" s="27" customFormat="1" ht="18" customHeight="1" thickBot="1">
      <c r="B38" s="333"/>
      <c r="C38" s="334"/>
      <c r="D38" s="309">
        <v>1</v>
      </c>
      <c r="E38" s="310"/>
      <c r="F38" s="310"/>
      <c r="G38" s="310"/>
      <c r="H38" s="310"/>
      <c r="I38" s="311"/>
      <c r="J38" s="307">
        <v>0.5402777777777777</v>
      </c>
      <c r="K38" s="307"/>
      <c r="L38" s="307"/>
      <c r="M38" s="307"/>
      <c r="N38" s="308"/>
      <c r="O38" s="312" t="str">
        <f>O9</f>
        <v>SG Unterrath</v>
      </c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59" t="s">
        <v>11</v>
      </c>
      <c r="AF38" s="304" t="str">
        <f>O4</f>
        <v>Hamburger SV</v>
      </c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4"/>
      <c r="AW38" s="325">
        <v>0</v>
      </c>
      <c r="AX38" s="329"/>
      <c r="AY38" s="59" t="s">
        <v>12</v>
      </c>
      <c r="AZ38" s="329">
        <v>10</v>
      </c>
      <c r="BA38" s="330"/>
      <c r="BB38" s="325"/>
      <c r="BC38" s="326"/>
      <c r="BD38" s="105"/>
      <c r="BE38" s="30"/>
      <c r="BF38" s="78">
        <f>IF(ISBLANK(AW38),"0",IF(AW38&gt;AZ38,3,IF(AW38=AZ38,1,0)))</f>
        <v>0</v>
      </c>
      <c r="BG38" s="78" t="s">
        <v>12</v>
      </c>
      <c r="BH38" s="78">
        <f>IF(ISBLANK(AZ38),"0",IF(AZ38&gt;AW38,3,IF(AZ38=AW38,1,0)))</f>
        <v>3</v>
      </c>
      <c r="BI38" s="30"/>
      <c r="BJ38" s="30"/>
      <c r="BK38" s="83"/>
      <c r="BL38" s="83"/>
      <c r="BM38" s="33"/>
      <c r="BN38" s="33"/>
      <c r="BO38" s="33"/>
      <c r="BP38" s="33"/>
      <c r="BQ38" s="33"/>
      <c r="BR38" s="33"/>
      <c r="BS38" s="80"/>
      <c r="BT38" s="30"/>
      <c r="BU38" s="30"/>
      <c r="BV38" s="31"/>
      <c r="BW38" s="31"/>
      <c r="BX38" s="31"/>
      <c r="BY38" s="31"/>
      <c r="BZ38" s="31"/>
      <c r="CA38" s="31"/>
      <c r="CB38" s="31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103"/>
      <c r="DM38" s="103"/>
      <c r="DN38" s="103"/>
      <c r="DO38" s="103"/>
      <c r="DP38" s="103"/>
      <c r="DQ38" s="103"/>
      <c r="DR38" s="103"/>
      <c r="DS38" s="103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</row>
    <row r="39" spans="2:157" s="27" customFormat="1" ht="9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3"/>
      <c r="BD39" s="105"/>
      <c r="BE39" s="30"/>
      <c r="BF39" s="78"/>
      <c r="BG39" s="78"/>
      <c r="BH39" s="78"/>
      <c r="BI39" s="30"/>
      <c r="BJ39" s="30"/>
      <c r="BK39" s="83"/>
      <c r="BL39" s="83"/>
      <c r="BM39" s="33"/>
      <c r="BN39" s="33"/>
      <c r="BO39" s="33"/>
      <c r="BP39" s="33"/>
      <c r="BQ39" s="33"/>
      <c r="BR39" s="33"/>
      <c r="BS39" s="80"/>
      <c r="BT39" s="30"/>
      <c r="BU39" s="30"/>
      <c r="BV39" s="31"/>
      <c r="BW39" s="31"/>
      <c r="BX39" s="31"/>
      <c r="BY39" s="31"/>
      <c r="BZ39" s="31"/>
      <c r="CA39" s="31"/>
      <c r="CB39" s="31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103"/>
      <c r="DM39" s="103"/>
      <c r="DN39" s="103"/>
      <c r="DO39" s="103"/>
      <c r="DP39" s="103"/>
      <c r="DQ39" s="103"/>
      <c r="DR39" s="103"/>
      <c r="DS39" s="103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</row>
    <row r="40" spans="2:157" s="27" customFormat="1" ht="18" customHeight="1" thickBot="1">
      <c r="B40" s="333"/>
      <c r="C40" s="334"/>
      <c r="D40" s="309">
        <v>2</v>
      </c>
      <c r="E40" s="310"/>
      <c r="F40" s="310"/>
      <c r="G40" s="310"/>
      <c r="H40" s="310"/>
      <c r="I40" s="311"/>
      <c r="J40" s="307">
        <v>0.5402777777777777</v>
      </c>
      <c r="K40" s="307"/>
      <c r="L40" s="307"/>
      <c r="M40" s="307"/>
      <c r="N40" s="308"/>
      <c r="O40" s="312" t="str">
        <f>O5</f>
        <v>FC Schalke 04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59" t="s">
        <v>11</v>
      </c>
      <c r="AF40" s="304" t="str">
        <f>O6</f>
        <v>MSK Zilina (SK)</v>
      </c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6"/>
      <c r="AW40" s="325">
        <v>4</v>
      </c>
      <c r="AX40" s="329"/>
      <c r="AY40" s="59" t="s">
        <v>12</v>
      </c>
      <c r="AZ40" s="329">
        <v>0</v>
      </c>
      <c r="BA40" s="330"/>
      <c r="BB40" s="325"/>
      <c r="BC40" s="326"/>
      <c r="BD40" s="105"/>
      <c r="BE40" s="30"/>
      <c r="BF40" s="78">
        <f>IF(ISBLANK(AW40),"0",IF(AW40&gt;AZ40,3,IF(AW40=AZ40,1,0)))</f>
        <v>3</v>
      </c>
      <c r="BG40" s="78" t="s">
        <v>12</v>
      </c>
      <c r="BH40" s="78">
        <f>IF(ISBLANK(AZ40),"0",IF(AZ40&gt;AW40,3,IF(AZ40=AW40,1,0)))</f>
        <v>0</v>
      </c>
      <c r="BI40" s="30"/>
      <c r="BJ40" s="30"/>
      <c r="BK40" s="83"/>
      <c r="BL40" s="83"/>
      <c r="BM40" s="33"/>
      <c r="BN40" s="33"/>
      <c r="BO40" s="33"/>
      <c r="BP40" s="33"/>
      <c r="BQ40" s="33"/>
      <c r="BR40" s="33"/>
      <c r="BS40" s="80"/>
      <c r="BT40" s="30"/>
      <c r="BU40" s="30"/>
      <c r="BV40" s="31"/>
      <c r="BW40" s="31"/>
      <c r="BX40" s="31"/>
      <c r="BY40" s="31"/>
      <c r="BZ40" s="31"/>
      <c r="CA40" s="31"/>
      <c r="CB40" s="31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103"/>
      <c r="DM40" s="103"/>
      <c r="DN40" s="103"/>
      <c r="DO40" s="103"/>
      <c r="DP40" s="103"/>
      <c r="DQ40" s="103"/>
      <c r="DR40" s="103"/>
      <c r="DS40" s="103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</row>
    <row r="41" spans="2:157" s="27" customFormat="1" ht="9" customHeight="1" thickBot="1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3"/>
      <c r="BD41" s="105"/>
      <c r="BE41" s="30"/>
      <c r="BF41" s="78"/>
      <c r="BG41" s="78"/>
      <c r="BH41" s="78"/>
      <c r="BI41" s="30"/>
      <c r="BJ41" s="30"/>
      <c r="BK41" s="83"/>
      <c r="BL41" s="83"/>
      <c r="BM41" s="33"/>
      <c r="BN41" s="33"/>
      <c r="BO41" s="33"/>
      <c r="BP41" s="33"/>
      <c r="BQ41" s="33"/>
      <c r="BR41" s="33"/>
      <c r="BS41" s="80"/>
      <c r="BT41" s="30"/>
      <c r="BU41" s="30"/>
      <c r="BV41" s="31"/>
      <c r="BW41" s="31"/>
      <c r="BX41" s="31"/>
      <c r="BY41" s="31"/>
      <c r="BZ41" s="31"/>
      <c r="CA41" s="31"/>
      <c r="CB41" s="31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103"/>
      <c r="DM41" s="103"/>
      <c r="DN41" s="103"/>
      <c r="DO41" s="103"/>
      <c r="DP41" s="103"/>
      <c r="DQ41" s="103"/>
      <c r="DR41" s="103"/>
      <c r="DS41" s="103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</row>
    <row r="42" spans="2:157" s="27" customFormat="1" ht="18" customHeight="1" thickBot="1">
      <c r="B42" s="333"/>
      <c r="C42" s="334"/>
      <c r="D42" s="309">
        <v>3</v>
      </c>
      <c r="E42" s="310"/>
      <c r="F42" s="310"/>
      <c r="G42" s="310"/>
      <c r="H42" s="310"/>
      <c r="I42" s="311"/>
      <c r="J42" s="307">
        <v>0.5402777777777777</v>
      </c>
      <c r="K42" s="307"/>
      <c r="L42" s="307"/>
      <c r="M42" s="307"/>
      <c r="N42" s="308"/>
      <c r="O42" s="312" t="str">
        <f>O7</f>
        <v>DjK/VfL Giesenkirchen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59" t="s">
        <v>11</v>
      </c>
      <c r="AF42" s="304" t="str">
        <f>O8</f>
        <v>Türkiyemspor Berlin</v>
      </c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6"/>
      <c r="AW42" s="325">
        <v>1</v>
      </c>
      <c r="AX42" s="329"/>
      <c r="AY42" s="59" t="s">
        <v>12</v>
      </c>
      <c r="AZ42" s="329">
        <v>1</v>
      </c>
      <c r="BA42" s="330"/>
      <c r="BB42" s="325"/>
      <c r="BC42" s="326"/>
      <c r="BD42" s="105"/>
      <c r="BE42" s="30"/>
      <c r="BF42" s="78">
        <f>IF(ISBLANK(AW42),"0",IF(AW42&gt;AZ42,3,IF(AW42=AZ42,1,0)))</f>
        <v>1</v>
      </c>
      <c r="BG42" s="78" t="s">
        <v>12</v>
      </c>
      <c r="BH42" s="78">
        <f>IF(ISBLANK(AZ42),"0",IF(AZ42&gt;AW42,3,IF(AZ42=AW42,1,0)))</f>
        <v>1</v>
      </c>
      <c r="BI42" s="30"/>
      <c r="BJ42" s="30"/>
      <c r="BK42" s="83"/>
      <c r="BL42" s="83"/>
      <c r="BM42" s="33"/>
      <c r="BN42" s="33"/>
      <c r="BO42" s="33"/>
      <c r="BP42" s="33"/>
      <c r="BQ42" s="33"/>
      <c r="BR42" s="33"/>
      <c r="BS42" s="80"/>
      <c r="BT42" s="30"/>
      <c r="BU42" s="30"/>
      <c r="BV42" s="31"/>
      <c r="BW42" s="31"/>
      <c r="BX42" s="31"/>
      <c r="BY42" s="31"/>
      <c r="BZ42" s="31"/>
      <c r="CA42" s="31"/>
      <c r="CB42" s="31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103"/>
      <c r="DM42" s="103"/>
      <c r="DN42" s="103"/>
      <c r="DO42" s="103"/>
      <c r="DP42" s="103"/>
      <c r="DQ42" s="103"/>
      <c r="DR42" s="103"/>
      <c r="DS42" s="103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</row>
    <row r="44" ht="12.75">
      <c r="B44" s="39" t="s">
        <v>23</v>
      </c>
    </row>
    <row r="45" ht="6" customHeight="1"/>
    <row r="46" spans="27:123" s="42" customFormat="1" ht="13.5" customHeight="1" thickBot="1">
      <c r="AA46" s="43"/>
      <c r="AB46" s="43"/>
      <c r="AC46" s="43"/>
      <c r="AD46" s="43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44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100"/>
      <c r="BW46" s="100"/>
      <c r="BX46" s="100"/>
      <c r="BY46" s="100"/>
      <c r="BZ46" s="100"/>
      <c r="CA46" s="100"/>
      <c r="CB46" s="100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6:123" s="14" customFormat="1" ht="16.5" thickBot="1">
      <c r="F47" s="348" t="s">
        <v>16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32"/>
      <c r="AH47" s="327" t="s">
        <v>17</v>
      </c>
      <c r="AI47" s="328"/>
      <c r="AJ47" s="328"/>
      <c r="AK47" s="327" t="s">
        <v>13</v>
      </c>
      <c r="AL47" s="328"/>
      <c r="AM47" s="328"/>
      <c r="AN47" s="327" t="s">
        <v>14</v>
      </c>
      <c r="AO47" s="328"/>
      <c r="AP47" s="328"/>
      <c r="AQ47" s="328"/>
      <c r="AR47" s="328"/>
      <c r="AS47" s="328"/>
      <c r="AT47" s="332"/>
      <c r="AU47" s="328" t="s">
        <v>15</v>
      </c>
      <c r="AV47" s="328"/>
      <c r="AW47" s="331"/>
      <c r="BD47" s="37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6"/>
      <c r="BW47" s="16"/>
      <c r="BX47" s="16"/>
      <c r="BY47" s="16"/>
      <c r="BZ47" s="16"/>
      <c r="CA47" s="16"/>
      <c r="CB47" s="16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6:123" s="14" customFormat="1" ht="19.5" customHeight="1">
      <c r="F48" s="352" t="s">
        <v>0</v>
      </c>
      <c r="G48" s="320"/>
      <c r="H48" s="353" t="str">
        <f aca="true" t="shared" si="1" ref="H48:H53">(IF(ISBLANK($AZ$14),"",BU14))</f>
        <v>DjK/VfL Giesenkirchen</v>
      </c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4"/>
      <c r="AH48" s="319">
        <f aca="true" t="shared" si="2" ref="AH48:AH53">(IF(ISBLANK($AZ$14),"",BN14))</f>
        <v>5</v>
      </c>
      <c r="AI48" s="320"/>
      <c r="AJ48" s="321"/>
      <c r="AK48" s="320">
        <f aca="true" t="shared" si="3" ref="AK48:AK53">(IF(ISBLANK($AZ$14),"",BO14))</f>
        <v>5</v>
      </c>
      <c r="AL48" s="320"/>
      <c r="AM48" s="320"/>
      <c r="AN48" s="319">
        <f aca="true" t="shared" si="4" ref="AN48:AN53">(IF(ISBLANK($AZ$14),"",BP14))</f>
        <v>4</v>
      </c>
      <c r="AO48" s="320"/>
      <c r="AP48" s="320"/>
      <c r="AQ48" s="60" t="s">
        <v>12</v>
      </c>
      <c r="AR48" s="320">
        <f aca="true" t="shared" si="5" ref="AR48:AR53">(IF(ISBLANK($AZ$14),"",BR14))</f>
        <v>10</v>
      </c>
      <c r="AS48" s="320"/>
      <c r="AT48" s="320"/>
      <c r="AU48" s="355">
        <f aca="true" t="shared" si="6" ref="AU48:AU53">(IF(ISBLANK($AZ$14),"",BS14))</f>
        <v>-6</v>
      </c>
      <c r="AV48" s="356"/>
      <c r="AW48" s="357"/>
      <c r="BD48" s="37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6"/>
      <c r="BW48" s="16"/>
      <c r="BX48" s="16"/>
      <c r="BY48" s="16"/>
      <c r="BZ48" s="16"/>
      <c r="CA48" s="16"/>
      <c r="CB48" s="16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6:123" s="14" customFormat="1" ht="19.5" customHeight="1" thickBot="1">
      <c r="F49" s="241" t="s">
        <v>1</v>
      </c>
      <c r="G49" s="349"/>
      <c r="H49" s="350" t="str">
        <f>(IF(ISBLANK($AZ$14),"",BU15))</f>
        <v>MSK Zilina (SK)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1"/>
      <c r="AH49" s="316">
        <f t="shared" si="2"/>
        <v>5</v>
      </c>
      <c r="AI49" s="317"/>
      <c r="AJ49" s="318"/>
      <c r="AK49" s="317">
        <f t="shared" si="3"/>
        <v>4</v>
      </c>
      <c r="AL49" s="317"/>
      <c r="AM49" s="317"/>
      <c r="AN49" s="316">
        <f t="shared" si="4"/>
        <v>7</v>
      </c>
      <c r="AO49" s="317"/>
      <c r="AP49" s="317"/>
      <c r="AQ49" s="90" t="s">
        <v>12</v>
      </c>
      <c r="AR49" s="317">
        <f t="shared" si="5"/>
        <v>7</v>
      </c>
      <c r="AS49" s="317"/>
      <c r="AT49" s="317"/>
      <c r="AU49" s="345">
        <f t="shared" si="6"/>
        <v>0</v>
      </c>
      <c r="AV49" s="346"/>
      <c r="AW49" s="347"/>
      <c r="BD49" s="37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6"/>
      <c r="BW49" s="16"/>
      <c r="BX49" s="16"/>
      <c r="BY49" s="16"/>
      <c r="BZ49" s="16"/>
      <c r="CA49" s="16"/>
      <c r="CB49" s="16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6:123" s="14" customFormat="1" ht="19.5" customHeight="1">
      <c r="F50" s="352" t="s">
        <v>2</v>
      </c>
      <c r="G50" s="320"/>
      <c r="H50" s="353" t="str">
        <f t="shared" si="1"/>
        <v>FC Schalke 04</v>
      </c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4"/>
      <c r="AH50" s="319">
        <f t="shared" si="2"/>
        <v>5</v>
      </c>
      <c r="AI50" s="320"/>
      <c r="AJ50" s="321"/>
      <c r="AK50" s="320">
        <f t="shared" si="3"/>
        <v>15</v>
      </c>
      <c r="AL50" s="320"/>
      <c r="AM50" s="320"/>
      <c r="AN50" s="319">
        <f t="shared" si="4"/>
        <v>25</v>
      </c>
      <c r="AO50" s="320"/>
      <c r="AP50" s="320"/>
      <c r="AQ50" s="60" t="s">
        <v>12</v>
      </c>
      <c r="AR50" s="320">
        <f t="shared" si="5"/>
        <v>1</v>
      </c>
      <c r="AS50" s="320"/>
      <c r="AT50" s="320"/>
      <c r="AU50" s="355">
        <f t="shared" si="6"/>
        <v>24</v>
      </c>
      <c r="AV50" s="356"/>
      <c r="AW50" s="357"/>
      <c r="BD50" s="37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6"/>
      <c r="BW50" s="16"/>
      <c r="BX50" s="16"/>
      <c r="BY50" s="16"/>
      <c r="BZ50" s="16"/>
      <c r="CA50" s="16"/>
      <c r="CB50" s="16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6:123" s="14" customFormat="1" ht="19.5" customHeight="1">
      <c r="F51" s="366" t="s">
        <v>3</v>
      </c>
      <c r="G51" s="323"/>
      <c r="H51" s="367" t="str">
        <f t="shared" si="1"/>
        <v>SG Unterrath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8"/>
      <c r="AH51" s="322">
        <f t="shared" si="2"/>
        <v>5</v>
      </c>
      <c r="AI51" s="323"/>
      <c r="AJ51" s="324"/>
      <c r="AK51" s="323">
        <f t="shared" si="3"/>
        <v>0</v>
      </c>
      <c r="AL51" s="323"/>
      <c r="AM51" s="323"/>
      <c r="AN51" s="322">
        <f t="shared" si="4"/>
        <v>1</v>
      </c>
      <c r="AO51" s="323"/>
      <c r="AP51" s="323"/>
      <c r="AQ51" s="61" t="s">
        <v>12</v>
      </c>
      <c r="AR51" s="323">
        <f t="shared" si="5"/>
        <v>29</v>
      </c>
      <c r="AS51" s="323"/>
      <c r="AT51" s="323"/>
      <c r="AU51" s="361">
        <f t="shared" si="6"/>
        <v>-28</v>
      </c>
      <c r="AV51" s="362"/>
      <c r="AW51" s="363"/>
      <c r="BD51" s="37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6"/>
      <c r="BW51" s="16"/>
      <c r="BX51" s="16"/>
      <c r="BY51" s="16"/>
      <c r="BZ51" s="16"/>
      <c r="CA51" s="16"/>
      <c r="CB51" s="16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6:123" s="14" customFormat="1" ht="19.5" customHeight="1">
      <c r="F52" s="366" t="s">
        <v>4</v>
      </c>
      <c r="G52" s="323"/>
      <c r="H52" s="367" t="s">
        <v>73</v>
      </c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8"/>
      <c r="AH52" s="322">
        <f t="shared" si="2"/>
        <v>5</v>
      </c>
      <c r="AI52" s="323"/>
      <c r="AJ52" s="324"/>
      <c r="AK52" s="323">
        <f t="shared" si="3"/>
        <v>9</v>
      </c>
      <c r="AL52" s="323"/>
      <c r="AM52" s="323"/>
      <c r="AN52" s="322">
        <f t="shared" si="4"/>
        <v>13</v>
      </c>
      <c r="AO52" s="323"/>
      <c r="AP52" s="323"/>
      <c r="AQ52" s="61" t="s">
        <v>12</v>
      </c>
      <c r="AR52" s="323">
        <f t="shared" si="5"/>
        <v>4</v>
      </c>
      <c r="AS52" s="323"/>
      <c r="AT52" s="323"/>
      <c r="AU52" s="361">
        <f t="shared" si="6"/>
        <v>9</v>
      </c>
      <c r="AV52" s="362"/>
      <c r="AW52" s="363"/>
      <c r="BD52" s="37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6"/>
      <c r="BW52" s="16"/>
      <c r="BX52" s="16"/>
      <c r="BY52" s="16"/>
      <c r="BZ52" s="16"/>
      <c r="CA52" s="16"/>
      <c r="CB52" s="16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6:123" s="14" customFormat="1" ht="19.5" customHeight="1" thickBot="1">
      <c r="F53" s="251" t="s">
        <v>24</v>
      </c>
      <c r="G53" s="314"/>
      <c r="H53" s="364" t="str">
        <f t="shared" si="1"/>
        <v>Türkiyemspor Berlin</v>
      </c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/>
      <c r="AH53" s="313">
        <f t="shared" si="2"/>
        <v>5</v>
      </c>
      <c r="AI53" s="314"/>
      <c r="AJ53" s="315"/>
      <c r="AK53" s="314">
        <f t="shared" si="3"/>
        <v>10</v>
      </c>
      <c r="AL53" s="314"/>
      <c r="AM53" s="314"/>
      <c r="AN53" s="313">
        <f t="shared" si="4"/>
        <v>7</v>
      </c>
      <c r="AO53" s="314"/>
      <c r="AP53" s="314"/>
      <c r="AQ53" s="62" t="s">
        <v>12</v>
      </c>
      <c r="AR53" s="314">
        <f t="shared" si="5"/>
        <v>6</v>
      </c>
      <c r="AS53" s="314"/>
      <c r="AT53" s="314"/>
      <c r="AU53" s="358">
        <f t="shared" si="6"/>
        <v>1</v>
      </c>
      <c r="AV53" s="359"/>
      <c r="AW53" s="360"/>
      <c r="BD53" s="37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6"/>
      <c r="BW53" s="16"/>
      <c r="BX53" s="16"/>
      <c r="BY53" s="16"/>
      <c r="BZ53" s="16"/>
      <c r="CA53" s="16"/>
      <c r="CB53" s="16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6" spans="6:8" ht="12.75">
      <c r="F56" t="s">
        <v>0</v>
      </c>
      <c r="H56" t="str">
        <f>H50</f>
        <v>FC Schalke 04</v>
      </c>
    </row>
    <row r="57" spans="6:8" ht="12.75">
      <c r="F57" t="s">
        <v>1</v>
      </c>
      <c r="H57" t="str">
        <f>H53</f>
        <v>Türkiyemspor Berlin</v>
      </c>
    </row>
    <row r="58" spans="6:8" ht="12.75">
      <c r="F58" t="s">
        <v>2</v>
      </c>
      <c r="H58" t="str">
        <f>H52</f>
        <v>Hamburger SV</v>
      </c>
    </row>
    <row r="59" spans="6:20" ht="12.75">
      <c r="F59" t="s">
        <v>3</v>
      </c>
      <c r="H59" t="str">
        <f>H48</f>
        <v>DjK/VfL Giesenkirchen</v>
      </c>
      <c r="T59" t="s">
        <v>190</v>
      </c>
    </row>
    <row r="60" spans="6:20" ht="12.75">
      <c r="F60" t="s">
        <v>4</v>
      </c>
      <c r="H60" t="str">
        <f>H49</f>
        <v>MSK Zilina (SK)</v>
      </c>
      <c r="T60" t="s">
        <v>190</v>
      </c>
    </row>
    <row r="61" spans="6:20" ht="12.75">
      <c r="F61" t="s">
        <v>24</v>
      </c>
      <c r="H61" t="str">
        <f>H51</f>
        <v>SG Unterrath</v>
      </c>
      <c r="T61" t="s">
        <v>190</v>
      </c>
    </row>
  </sheetData>
  <sheetProtection/>
  <mergeCells count="200">
    <mergeCell ref="AU52:AW52"/>
    <mergeCell ref="F52:G52"/>
    <mergeCell ref="H52:AG52"/>
    <mergeCell ref="AH52:AJ52"/>
    <mergeCell ref="AK52:AM52"/>
    <mergeCell ref="BB42:BC42"/>
    <mergeCell ref="B42:C42"/>
    <mergeCell ref="D42:I42"/>
    <mergeCell ref="J42:N42"/>
    <mergeCell ref="O42:AD42"/>
    <mergeCell ref="AF42:AV42"/>
    <mergeCell ref="AR48:AT48"/>
    <mergeCell ref="O36:AD36"/>
    <mergeCell ref="O8:AS8"/>
    <mergeCell ref="B33:BC33"/>
    <mergeCell ref="B34:C34"/>
    <mergeCell ref="D34:I34"/>
    <mergeCell ref="J34:N34"/>
    <mergeCell ref="O34:AD34"/>
    <mergeCell ref="AF34:AV34"/>
    <mergeCell ref="AW34:AX34"/>
    <mergeCell ref="AR53:AT53"/>
    <mergeCell ref="AN52:AP52"/>
    <mergeCell ref="F53:G53"/>
    <mergeCell ref="H53:AG53"/>
    <mergeCell ref="F50:G50"/>
    <mergeCell ref="H50:AG50"/>
    <mergeCell ref="F51:G51"/>
    <mergeCell ref="H51:AG51"/>
    <mergeCell ref="AR52:AT52"/>
    <mergeCell ref="J38:N38"/>
    <mergeCell ref="O38:AD38"/>
    <mergeCell ref="AU53:AW53"/>
    <mergeCell ref="AR50:AT50"/>
    <mergeCell ref="AU50:AW50"/>
    <mergeCell ref="AN51:AP51"/>
    <mergeCell ref="AR51:AT51"/>
    <mergeCell ref="AU51:AW51"/>
    <mergeCell ref="AN50:AP50"/>
    <mergeCell ref="AN53:AP53"/>
    <mergeCell ref="AU48:AW48"/>
    <mergeCell ref="AH48:AJ48"/>
    <mergeCell ref="AW38:AX38"/>
    <mergeCell ref="AZ38:BA38"/>
    <mergeCell ref="AW36:AX36"/>
    <mergeCell ref="BB38:BC38"/>
    <mergeCell ref="BB36:BC36"/>
    <mergeCell ref="B37:BC37"/>
    <mergeCell ref="B38:C38"/>
    <mergeCell ref="D38:I38"/>
    <mergeCell ref="AK47:AM47"/>
    <mergeCell ref="F47:AG47"/>
    <mergeCell ref="F49:G49"/>
    <mergeCell ref="H49:AG49"/>
    <mergeCell ref="F48:G48"/>
    <mergeCell ref="H48:AG48"/>
    <mergeCell ref="J36:N36"/>
    <mergeCell ref="AN49:AP49"/>
    <mergeCell ref="AK48:AM48"/>
    <mergeCell ref="AN48:AP48"/>
    <mergeCell ref="B41:BC41"/>
    <mergeCell ref="AF38:AV38"/>
    <mergeCell ref="AW42:AX42"/>
    <mergeCell ref="AZ42:BA42"/>
    <mergeCell ref="AR49:AT49"/>
    <mergeCell ref="AU49:AW49"/>
    <mergeCell ref="B39:BC39"/>
    <mergeCell ref="B40:C40"/>
    <mergeCell ref="D40:I40"/>
    <mergeCell ref="J40:N40"/>
    <mergeCell ref="O40:AD40"/>
    <mergeCell ref="AF40:AV40"/>
    <mergeCell ref="AZ40:BA40"/>
    <mergeCell ref="BB40:BC40"/>
    <mergeCell ref="AZ14:BA14"/>
    <mergeCell ref="AZ36:BA36"/>
    <mergeCell ref="AZ16:BA16"/>
    <mergeCell ref="BB16:BC16"/>
    <mergeCell ref="AW16:AX16"/>
    <mergeCell ref="AZ34:BA34"/>
    <mergeCell ref="B29:BC29"/>
    <mergeCell ref="B31:BC31"/>
    <mergeCell ref="B36:C36"/>
    <mergeCell ref="D36:I36"/>
    <mergeCell ref="D14:I14"/>
    <mergeCell ref="B16:C16"/>
    <mergeCell ref="B15:BC15"/>
    <mergeCell ref="O14:AD14"/>
    <mergeCell ref="AF14:AV14"/>
    <mergeCell ref="O16:AD16"/>
    <mergeCell ref="AF16:AV16"/>
    <mergeCell ref="J16:N16"/>
    <mergeCell ref="BB14:BC14"/>
    <mergeCell ref="AW14:AX14"/>
    <mergeCell ref="B30:C30"/>
    <mergeCell ref="B28:C28"/>
    <mergeCell ref="B13:C13"/>
    <mergeCell ref="BB13:BC13"/>
    <mergeCell ref="AW13:BA13"/>
    <mergeCell ref="J13:N13"/>
    <mergeCell ref="O13:AV13"/>
    <mergeCell ref="D13:I13"/>
    <mergeCell ref="B14:C14"/>
    <mergeCell ref="J14:N14"/>
    <mergeCell ref="AW24:AX24"/>
    <mergeCell ref="BB28:BC28"/>
    <mergeCell ref="AZ32:BA32"/>
    <mergeCell ref="BB32:BC32"/>
    <mergeCell ref="J32:N32"/>
    <mergeCell ref="O32:AD32"/>
    <mergeCell ref="AW26:AX26"/>
    <mergeCell ref="B18:C18"/>
    <mergeCell ref="B20:C20"/>
    <mergeCell ref="B22:C22"/>
    <mergeCell ref="B24:C24"/>
    <mergeCell ref="B19:BC19"/>
    <mergeCell ref="B21:BC21"/>
    <mergeCell ref="D20:I20"/>
    <mergeCell ref="D18:I18"/>
    <mergeCell ref="AZ24:BA24"/>
    <mergeCell ref="BB22:BC22"/>
    <mergeCell ref="J26:N26"/>
    <mergeCell ref="O26:AD26"/>
    <mergeCell ref="J28:N28"/>
    <mergeCell ref="O28:AD28"/>
    <mergeCell ref="B27:BC27"/>
    <mergeCell ref="BB26:BC26"/>
    <mergeCell ref="B26:C26"/>
    <mergeCell ref="AF26:AV26"/>
    <mergeCell ref="AZ26:BA26"/>
    <mergeCell ref="D32:I32"/>
    <mergeCell ref="B32:C32"/>
    <mergeCell ref="BB18:BC18"/>
    <mergeCell ref="BB20:BC20"/>
    <mergeCell ref="O18:AD18"/>
    <mergeCell ref="AW18:AX18"/>
    <mergeCell ref="AZ18:BA18"/>
    <mergeCell ref="AW22:AX22"/>
    <mergeCell ref="AZ22:BA22"/>
    <mergeCell ref="BB24:BC24"/>
    <mergeCell ref="AZ20:BA20"/>
    <mergeCell ref="O20:AD20"/>
    <mergeCell ref="AF20:AV20"/>
    <mergeCell ref="AU47:AW47"/>
    <mergeCell ref="BB30:BC30"/>
    <mergeCell ref="AZ30:BA30"/>
    <mergeCell ref="AW30:AX30"/>
    <mergeCell ref="AF30:AV30"/>
    <mergeCell ref="AN47:AT47"/>
    <mergeCell ref="B35:BC35"/>
    <mergeCell ref="AK51:AM51"/>
    <mergeCell ref="BB34:BC34"/>
    <mergeCell ref="AH47:AJ47"/>
    <mergeCell ref="AF36:AV36"/>
    <mergeCell ref="AW40:AX40"/>
    <mergeCell ref="AF28:AV28"/>
    <mergeCell ref="AW28:AX28"/>
    <mergeCell ref="AZ28:BA28"/>
    <mergeCell ref="AW32:AX32"/>
    <mergeCell ref="AF32:AV32"/>
    <mergeCell ref="M6:N6"/>
    <mergeCell ref="J18:N18"/>
    <mergeCell ref="M8:N8"/>
    <mergeCell ref="AH53:AJ53"/>
    <mergeCell ref="AK53:AM53"/>
    <mergeCell ref="AH49:AJ49"/>
    <mergeCell ref="AK49:AM49"/>
    <mergeCell ref="AH50:AJ50"/>
    <mergeCell ref="AK50:AM50"/>
    <mergeCell ref="AH51:AJ51"/>
    <mergeCell ref="D30:I30"/>
    <mergeCell ref="D28:I28"/>
    <mergeCell ref="D26:I26"/>
    <mergeCell ref="D16:I16"/>
    <mergeCell ref="J30:N30"/>
    <mergeCell ref="O30:AD30"/>
    <mergeCell ref="J20:N20"/>
    <mergeCell ref="B23:BC23"/>
    <mergeCell ref="AF24:AV24"/>
    <mergeCell ref="O22:AD22"/>
    <mergeCell ref="B17:BC17"/>
    <mergeCell ref="B25:BC25"/>
    <mergeCell ref="AF22:AV22"/>
    <mergeCell ref="J22:N22"/>
    <mergeCell ref="D22:I22"/>
    <mergeCell ref="D24:I24"/>
    <mergeCell ref="J24:N24"/>
    <mergeCell ref="O24:AD24"/>
    <mergeCell ref="AF18:AV18"/>
    <mergeCell ref="AW20:AX20"/>
    <mergeCell ref="M3:AS3"/>
    <mergeCell ref="M4:N4"/>
    <mergeCell ref="O4:AS4"/>
    <mergeCell ref="M5:N5"/>
    <mergeCell ref="O9:AS9"/>
    <mergeCell ref="M7:N7"/>
    <mergeCell ref="O7:AS7"/>
    <mergeCell ref="M9:N9"/>
    <mergeCell ref="O5:AS5"/>
    <mergeCell ref="O6:AS6"/>
  </mergeCells>
  <conditionalFormatting sqref="F48:AW48">
    <cfRule type="expression" priority="1" dxfId="1" stopIfTrue="1">
      <formula>ISBLANK($AZ$42)</formula>
    </cfRule>
    <cfRule type="expression" priority="2" dxfId="0" stopIfTrue="1">
      <formula>($AK$48=$AK$49)*AND($AU$48=$AU$49)*AND($AN$48=$AN$49)</formula>
    </cfRule>
  </conditionalFormatting>
  <conditionalFormatting sqref="F49:AW49">
    <cfRule type="expression" priority="3" dxfId="1" stopIfTrue="1">
      <formula>ISBLANK($AZ$42)</formula>
    </cfRule>
    <cfRule type="expression" priority="4" dxfId="0" stopIfTrue="1">
      <formula>($AK$48=$AK$49)*AND($AU$48=$AU$49)*AND($AN$48=$AN$49)</formula>
    </cfRule>
    <cfRule type="expression" priority="5" dxfId="0" stopIfTrue="1">
      <formula>($AK$50=$AK$49)*AND($AU$50=$AU$49)*AND($AN$50=$AN$49)</formula>
    </cfRule>
  </conditionalFormatting>
  <conditionalFormatting sqref="F50:AW50">
    <cfRule type="expression" priority="6" dxfId="1" stopIfTrue="1">
      <formula>ISBLANK($AZ$42)</formula>
    </cfRule>
    <cfRule type="expression" priority="7" dxfId="0" stopIfTrue="1">
      <formula>($AK$50=$AK$51)*AND($AU$50=$AU$51)*AND($AN$50=$AN$51)</formula>
    </cfRule>
    <cfRule type="expression" priority="8" dxfId="0" stopIfTrue="1">
      <formula>($AK$50=$AK$49)*AND($AU$50=$AU$49)*AND($AN$50=$AN$49)</formula>
    </cfRule>
  </conditionalFormatting>
  <conditionalFormatting sqref="F51:AW51">
    <cfRule type="expression" priority="9" dxfId="1" stopIfTrue="1">
      <formula>ISBLANK($AZ$42)</formula>
    </cfRule>
    <cfRule type="expression" priority="10" dxfId="0" stopIfTrue="1">
      <formula>($AK$50=$AK$51)*AND($AU$50=$AU$51)*AND($AN$50=$AN$51)</formula>
    </cfRule>
    <cfRule type="expression" priority="11" dxfId="0" stopIfTrue="1">
      <formula>($AK$51=$AK$52)*AND($AU$51=$AU$52)*AND($AN$51=$AN$52)</formula>
    </cfRule>
  </conditionalFormatting>
  <conditionalFormatting sqref="F52:AW52">
    <cfRule type="expression" priority="12" dxfId="1" stopIfTrue="1">
      <formula>ISBLANK($AZ$42)</formula>
    </cfRule>
    <cfRule type="expression" priority="13" dxfId="0" stopIfTrue="1">
      <formula>($AK$52=$AK$51)*AND($AU$52=$AU$51)*AND($AN$52=$AN$51)</formula>
    </cfRule>
    <cfRule type="expression" priority="14" dxfId="0" stopIfTrue="1">
      <formula>($AK$52=$AK$53)*AND($AU$52=$AU$53)*AND($AN$52=$AN$53)</formula>
    </cfRule>
  </conditionalFormatting>
  <conditionalFormatting sqref="F53:AW53">
    <cfRule type="expression" priority="15" dxfId="1" stopIfTrue="1">
      <formula>ISBLANK($AZ$42)</formula>
    </cfRule>
    <cfRule type="expression" priority="16" dxfId="0" stopIfTrue="1">
      <formula>($AK$52=$AK$53)*AND($AU$52=$AU$53)*AND($AN$52=$AN$53)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3" r:id="rId1"/>
  <headerFooter alignWithMargins="0">
    <oddFooter>&amp;L&amp;A&amp;Cwww.kadmo.de&amp;R&amp;F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34"/>
  </sheetPr>
  <dimension ref="B1:FA60"/>
  <sheetViews>
    <sheetView showGridLines="0" zoomScale="150" zoomScaleNormal="150" zoomScalePageLayoutView="0" workbookViewId="0" topLeftCell="B43">
      <selection activeCell="Y58" sqref="Y58:Y60"/>
    </sheetView>
  </sheetViews>
  <sheetFormatPr defaultColWidth="1.7109375" defaultRowHeight="12.75"/>
  <cols>
    <col min="1" max="55" width="1.7109375" style="0" customWidth="1"/>
    <col min="56" max="56" width="1.7109375" style="36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1.8515625" style="3" bestFit="1" customWidth="1"/>
    <col min="67" max="67" width="2.7109375" style="3" bestFit="1" customWidth="1"/>
    <col min="68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6" customWidth="1"/>
    <col min="100" max="115" width="1.7109375" style="36" customWidth="1"/>
    <col min="116" max="123" width="1.7109375" style="102" customWidth="1"/>
    <col min="124" max="157" width="1.7109375" style="2" customWidth="1"/>
  </cols>
  <sheetData>
    <row r="1" spans="100:157" ht="9" customHeight="1"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2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</row>
    <row r="2" ht="6" customHeight="1" thickBot="1"/>
    <row r="3" spans="13:45" ht="16.5" thickBot="1">
      <c r="M3" s="284" t="s">
        <v>41</v>
      </c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</row>
    <row r="4" spans="13:46" ht="15">
      <c r="M4" s="287"/>
      <c r="N4" s="288"/>
      <c r="O4" s="289" t="str">
        <f>Deckblatt!AG17</f>
        <v>Bohemians 1905 Prag (CZ)</v>
      </c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1"/>
      <c r="AT4" s="6"/>
    </row>
    <row r="5" spans="13:46" ht="15">
      <c r="M5" s="292"/>
      <c r="N5" s="293"/>
      <c r="O5" s="296" t="str">
        <f>Deckblatt!AG18</f>
        <v>Aarhus GF (DK)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8"/>
      <c r="AT5" s="6"/>
    </row>
    <row r="6" spans="13:46" ht="15">
      <c r="M6" s="292"/>
      <c r="N6" s="293"/>
      <c r="O6" s="296" t="str">
        <f>Deckblatt!AG19</f>
        <v>Hertha BSC Berlin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8"/>
      <c r="AT6" s="6"/>
    </row>
    <row r="7" spans="13:46" ht="15">
      <c r="M7" s="292"/>
      <c r="N7" s="293"/>
      <c r="O7" s="296" t="str">
        <f>Deckblatt!AG20</f>
        <v>SG Orken Noithausen</v>
      </c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8"/>
      <c r="AT7" s="6"/>
    </row>
    <row r="8" spans="13:46" ht="15">
      <c r="M8" s="292"/>
      <c r="N8" s="293"/>
      <c r="O8" s="296" t="str">
        <f>Deckblatt!AG21</f>
        <v>Niendorfer TSV</v>
      </c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8"/>
      <c r="AT8" s="6"/>
    </row>
    <row r="9" spans="13:46" ht="15.75" thickBot="1">
      <c r="M9" s="299"/>
      <c r="N9" s="300"/>
      <c r="O9" s="294" t="str">
        <f>Deckblatt!AG22</f>
        <v>Jugendfussballakademie Düsseldorf</v>
      </c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70"/>
      <c r="AT9" s="6"/>
    </row>
    <row r="11" ht="12.75">
      <c r="B11" s="39" t="s">
        <v>100</v>
      </c>
    </row>
    <row r="12" ht="6" customHeight="1" thickBot="1"/>
    <row r="13" spans="2:157" s="27" customFormat="1" ht="16.5" customHeight="1" thickBot="1">
      <c r="B13" s="335" t="s">
        <v>5</v>
      </c>
      <c r="C13" s="336"/>
      <c r="D13" s="339" t="s">
        <v>6</v>
      </c>
      <c r="E13" s="340"/>
      <c r="F13" s="340"/>
      <c r="G13" s="340"/>
      <c r="H13" s="340"/>
      <c r="I13" s="341"/>
      <c r="J13" s="339" t="s">
        <v>7</v>
      </c>
      <c r="K13" s="340"/>
      <c r="L13" s="340"/>
      <c r="M13" s="340"/>
      <c r="N13" s="341"/>
      <c r="O13" s="339" t="s">
        <v>8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1"/>
      <c r="AW13" s="339" t="s">
        <v>9</v>
      </c>
      <c r="AX13" s="340"/>
      <c r="AY13" s="340"/>
      <c r="AZ13" s="340"/>
      <c r="BA13" s="341"/>
      <c r="BB13" s="337"/>
      <c r="BC13" s="338"/>
      <c r="BD13" s="33"/>
      <c r="BE13" s="30"/>
      <c r="BF13" s="76" t="s">
        <v>10</v>
      </c>
      <c r="BG13" s="77"/>
      <c r="BH13" s="77"/>
      <c r="BI13" s="30"/>
      <c r="BJ13" s="30"/>
      <c r="BK13" s="30"/>
      <c r="BL13" s="30"/>
      <c r="BM13" s="82"/>
      <c r="BN13" s="80"/>
      <c r="BO13" s="80"/>
      <c r="BP13" s="80"/>
      <c r="BQ13" s="81"/>
      <c r="BR13" s="80"/>
      <c r="BS13" s="80"/>
      <c r="BT13" s="30"/>
      <c r="BU13" s="30"/>
      <c r="BV13" s="31"/>
      <c r="BW13" s="31"/>
      <c r="BX13" s="31"/>
      <c r="BY13" s="31"/>
      <c r="BZ13" s="31"/>
      <c r="CA13" s="31"/>
      <c r="CB13" s="31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103"/>
      <c r="DM13" s="103"/>
      <c r="DN13" s="103"/>
      <c r="DO13" s="103"/>
      <c r="DP13" s="103"/>
      <c r="DQ13" s="103"/>
      <c r="DR13" s="103"/>
      <c r="DS13" s="103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</row>
    <row r="14" spans="2:123" s="40" customFormat="1" ht="18" customHeight="1" thickBot="1">
      <c r="B14" s="333"/>
      <c r="C14" s="334"/>
      <c r="D14" s="309">
        <v>1</v>
      </c>
      <c r="E14" s="310"/>
      <c r="F14" s="310"/>
      <c r="G14" s="310"/>
      <c r="H14" s="310"/>
      <c r="I14" s="311"/>
      <c r="J14" s="307">
        <v>0.38680555555555557</v>
      </c>
      <c r="K14" s="307"/>
      <c r="L14" s="307"/>
      <c r="M14" s="307"/>
      <c r="N14" s="308"/>
      <c r="O14" s="342" t="str">
        <f>O4</f>
        <v>Bohemians 1905 Prag (CZ)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59" t="s">
        <v>11</v>
      </c>
      <c r="AF14" s="305" t="str">
        <f>O5</f>
        <v>Aarhus GF (DK)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25">
        <v>2</v>
      </c>
      <c r="AX14" s="329"/>
      <c r="AY14" s="59" t="s">
        <v>12</v>
      </c>
      <c r="AZ14" s="329">
        <v>0</v>
      </c>
      <c r="BA14" s="330"/>
      <c r="BB14" s="325"/>
      <c r="BC14" s="326"/>
      <c r="BD14" s="33"/>
      <c r="BE14" s="30"/>
      <c r="BF14" s="78">
        <f>IF(ISBLANK(AW14),"0",IF(AW14&gt;AZ14,3,IF(AW14=AZ14,1,0)))</f>
        <v>3</v>
      </c>
      <c r="BG14" s="78" t="s">
        <v>12</v>
      </c>
      <c r="BH14" s="78">
        <f>IF(ISBLANK(AZ14),"0",IF(AZ14&gt;AW14,3,IF(AZ14=AW14,1,0)))</f>
        <v>0</v>
      </c>
      <c r="BI14" s="30"/>
      <c r="BJ14" s="30"/>
      <c r="BK14" s="30"/>
      <c r="BL14" s="30"/>
      <c r="BM14" s="79" t="str">
        <f>$O$9</f>
        <v>Jugendfussballakademie Düsseldorf</v>
      </c>
      <c r="BN14" s="80">
        <f>COUNT($BH$18,$BH$24,$BF$30,$BF$34,$BF$38)</f>
        <v>5</v>
      </c>
      <c r="BO14" s="80">
        <f>SUM($BH$18+$BH$24+$BF$30+$BF$34+$BF$38)</f>
        <v>6</v>
      </c>
      <c r="BP14" s="80">
        <f>SUM($AZ$18+$AZ$24+$AW$30+$AW$34+$AW$38)</f>
        <v>3</v>
      </c>
      <c r="BQ14" s="81" t="s">
        <v>12</v>
      </c>
      <c r="BR14" s="80">
        <f>SUM($AW$18+$AW$24+$AZ$30+$AZ$34+$AZ$38)</f>
        <v>8</v>
      </c>
      <c r="BS14" s="80">
        <f aca="true" t="shared" si="0" ref="BS14:BS19">SUM(BP14-BR14)</f>
        <v>-5</v>
      </c>
      <c r="BT14" s="30"/>
      <c r="BU14" s="30" t="str">
        <f>IF(BV14&gt;0,"Mannschaften gleich!",BM14)</f>
        <v>Jugendfussballakademie Düsseldorf</v>
      </c>
      <c r="BV14" s="31">
        <f>IF(AND(BO14=BO15,BS14=BS15,BP14=BP15),1,0)</f>
        <v>0</v>
      </c>
      <c r="BW14" s="31"/>
      <c r="BX14" s="31"/>
      <c r="BY14" s="31"/>
      <c r="BZ14" s="31"/>
      <c r="CA14" s="31"/>
      <c r="CB14" s="31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2:123" s="40" customFormat="1" ht="8.25" customHeight="1" thickBot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3"/>
      <c r="BD15" s="33"/>
      <c r="BE15" s="30"/>
      <c r="BF15" s="78"/>
      <c r="BG15" s="78"/>
      <c r="BH15" s="78"/>
      <c r="BI15" s="30"/>
      <c r="BJ15" s="30"/>
      <c r="BK15" s="30"/>
      <c r="BL15" s="30"/>
      <c r="BM15" s="79" t="str">
        <f>$O$7</f>
        <v>SG Orken Noithausen</v>
      </c>
      <c r="BN15" s="80">
        <f>COUNT($BH$16,$BF$24,$BH$28,$BH$32,$BF$42)</f>
        <v>5</v>
      </c>
      <c r="BO15" s="80">
        <f>SUM($BH$16+$BF$24+$BH$28+$BH$32+$BF$42)</f>
        <v>0</v>
      </c>
      <c r="BP15" s="80">
        <f>SUM($AZ$16+$AW$24+$AZ$28+$AZ$32+$AW$42)</f>
        <v>2</v>
      </c>
      <c r="BQ15" s="81" t="s">
        <v>12</v>
      </c>
      <c r="BR15" s="80">
        <f>SUM($AW$16+$AZ$24+$AW$28+$AW$32+$AZ$42)</f>
        <v>15</v>
      </c>
      <c r="BS15" s="80">
        <f t="shared" si="0"/>
        <v>-13</v>
      </c>
      <c r="BT15" s="30"/>
      <c r="BU15" s="30" t="str">
        <f>IF((BV15+BW15)&gt;0,"Mannschaften gleich!",BM15)</f>
        <v>SG Orken Noithausen</v>
      </c>
      <c r="BV15" s="31">
        <f>IF(AND(BO15=BO16,BS15=BS16,BP15=BP16),1,0)</f>
        <v>0</v>
      </c>
      <c r="BW15" s="31">
        <f>IF(AND(BO14=BO15,BS14=BS15,BP14=BP15),1,0)</f>
        <v>0</v>
      </c>
      <c r="BX15" s="31"/>
      <c r="BY15" s="31"/>
      <c r="BZ15" s="31"/>
      <c r="CA15" s="31"/>
      <c r="CB15" s="31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2:157" s="27" customFormat="1" ht="18" customHeight="1" thickBot="1">
      <c r="B16" s="333"/>
      <c r="C16" s="334"/>
      <c r="D16" s="309">
        <v>2</v>
      </c>
      <c r="E16" s="310"/>
      <c r="F16" s="310"/>
      <c r="G16" s="310"/>
      <c r="H16" s="310"/>
      <c r="I16" s="311"/>
      <c r="J16" s="307">
        <v>0.38680555555555557</v>
      </c>
      <c r="K16" s="307"/>
      <c r="L16" s="307"/>
      <c r="M16" s="307"/>
      <c r="N16" s="308"/>
      <c r="O16" s="342" t="str">
        <f>O6</f>
        <v>Hertha BSC Berlin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59" t="s">
        <v>11</v>
      </c>
      <c r="AF16" s="305" t="str">
        <f>O7</f>
        <v>SG Orken Noithausen</v>
      </c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6"/>
      <c r="AW16" s="325">
        <v>4</v>
      </c>
      <c r="AX16" s="329"/>
      <c r="AY16" s="59" t="s">
        <v>12</v>
      </c>
      <c r="AZ16" s="329">
        <v>0</v>
      </c>
      <c r="BA16" s="330"/>
      <c r="BB16" s="325"/>
      <c r="BC16" s="326"/>
      <c r="BD16" s="33"/>
      <c r="BE16" s="30"/>
      <c r="BF16" s="78">
        <f>IF(ISBLANK(AW16),"0",IF(AW16&gt;AZ16,3,IF(AW16=AZ16,1,0)))</f>
        <v>3</v>
      </c>
      <c r="BG16" s="78" t="s">
        <v>12</v>
      </c>
      <c r="BH16" s="78">
        <f>IF(ISBLANK(AZ16),"0",IF(AZ16&gt;AW16,3,IF(AZ16=AW16,1,0)))</f>
        <v>0</v>
      </c>
      <c r="BI16" s="30"/>
      <c r="BJ16" s="30"/>
      <c r="BK16" s="30"/>
      <c r="BL16" s="30"/>
      <c r="BM16" s="104" t="str">
        <f>$O$8</f>
        <v>Niendorfer TSV</v>
      </c>
      <c r="BN16" s="80">
        <f>COUNT($BF$18,$BH$22,$BF$26,$BH$36,$BH$42)</f>
        <v>5</v>
      </c>
      <c r="BO16" s="80">
        <f>SUM($BF$18+$BH$22+$BF$26+$BH$36+$BH$42)</f>
        <v>3</v>
      </c>
      <c r="BP16" s="80">
        <f>SUM($AW$18+$AZ$22+$AW$26+$AZ$36+$AZ$42)</f>
        <v>2</v>
      </c>
      <c r="BQ16" s="81" t="s">
        <v>12</v>
      </c>
      <c r="BR16" s="80">
        <f>SUM($AZ$18+$AW$22+$AZ$26+$AW$36+$AW$42)</f>
        <v>13</v>
      </c>
      <c r="BS16" s="80">
        <f t="shared" si="0"/>
        <v>-11</v>
      </c>
      <c r="BT16" s="30"/>
      <c r="BU16" s="30" t="str">
        <f>IF((BV16+BW16)&gt;0,"Mannschaften gleich!",BM16)</f>
        <v>Niendorfer TSV</v>
      </c>
      <c r="BV16" s="31">
        <f>IF(AND(BO16=BO17,BS16=BS17,BP16=BP17),1,0)</f>
        <v>0</v>
      </c>
      <c r="BW16" s="31">
        <f>IF(AND(BO15=BO16,BS15=BS16,BP15=BP16),1,0)</f>
        <v>0</v>
      </c>
      <c r="BX16" s="31"/>
      <c r="BY16" s="31"/>
      <c r="BZ16" s="31"/>
      <c r="CA16" s="31"/>
      <c r="CB16" s="31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103"/>
      <c r="DM16" s="103"/>
      <c r="DN16" s="103"/>
      <c r="DO16" s="103"/>
      <c r="DP16" s="103"/>
      <c r="DQ16" s="103"/>
      <c r="DR16" s="103"/>
      <c r="DS16" s="103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</row>
    <row r="17" spans="2:157" s="27" customFormat="1" ht="8.25" customHeight="1" thickBot="1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3"/>
      <c r="BD17" s="33"/>
      <c r="BE17" s="30"/>
      <c r="BF17" s="78"/>
      <c r="BG17" s="78"/>
      <c r="BH17" s="78"/>
      <c r="BI17" s="30"/>
      <c r="BJ17" s="30"/>
      <c r="BK17" s="30"/>
      <c r="BL17" s="30"/>
      <c r="BM17" s="79" t="str">
        <f>$O$6</f>
        <v>Hertha BSC Berlin</v>
      </c>
      <c r="BN17" s="80">
        <f>COUNT($BF$16,$BH$20,$BH$30,$BF$36,$BH$40)</f>
        <v>5</v>
      </c>
      <c r="BO17" s="80">
        <f>SUM($BF$16+$BH$20+$BH$30+$BF$36+$BH$40)</f>
        <v>15</v>
      </c>
      <c r="BP17" s="80">
        <f>SUM($AW$16+$AZ$20+$AZ$30+$AW$36+$AZ$40)</f>
        <v>22</v>
      </c>
      <c r="BQ17" s="81" t="s">
        <v>12</v>
      </c>
      <c r="BR17" s="80">
        <f>SUM($AZ$16+$AW$20+$AW$30+$AZ$36+$AW$40)</f>
        <v>0</v>
      </c>
      <c r="BS17" s="80">
        <f t="shared" si="0"/>
        <v>22</v>
      </c>
      <c r="BT17" s="30"/>
      <c r="BU17" s="30" t="str">
        <f>IF((BV17+BW17)&gt;0,"Mannschaften gleich!",BM17)</f>
        <v>Hertha BSC Berlin</v>
      </c>
      <c r="BV17" s="31">
        <f>IF(AND(BO17=BO18,BS17=BS18,BP17=BP18),1,0)</f>
        <v>0</v>
      </c>
      <c r="BW17" s="31">
        <f>IF(AND(BO16=BO17,BS16=BS17,BP16=BP17),1,0)</f>
        <v>0</v>
      </c>
      <c r="BX17" s="31"/>
      <c r="BY17" s="31"/>
      <c r="BZ17" s="31"/>
      <c r="CA17" s="31"/>
      <c r="CB17" s="31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103"/>
      <c r="DM17" s="103"/>
      <c r="DN17" s="103"/>
      <c r="DO17" s="103"/>
      <c r="DP17" s="103"/>
      <c r="DQ17" s="103"/>
      <c r="DR17" s="103"/>
      <c r="DS17" s="103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</row>
    <row r="18" spans="2:157" s="27" customFormat="1" ht="18" customHeight="1" thickBot="1">
      <c r="B18" s="333"/>
      <c r="C18" s="334"/>
      <c r="D18" s="309">
        <v>3</v>
      </c>
      <c r="E18" s="310"/>
      <c r="F18" s="310"/>
      <c r="G18" s="310"/>
      <c r="H18" s="310"/>
      <c r="I18" s="311"/>
      <c r="J18" s="307">
        <v>0.38680555555555557</v>
      </c>
      <c r="K18" s="307"/>
      <c r="L18" s="307"/>
      <c r="M18" s="307"/>
      <c r="N18" s="308"/>
      <c r="O18" s="312" t="str">
        <f>O8</f>
        <v>Niendorfer TSV</v>
      </c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59" t="s">
        <v>11</v>
      </c>
      <c r="AF18" s="304" t="str">
        <f>O9</f>
        <v>Jugendfussballakademie Düsseldorf</v>
      </c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325">
        <v>0</v>
      </c>
      <c r="AX18" s="329"/>
      <c r="AY18" s="59" t="s">
        <v>12</v>
      </c>
      <c r="AZ18" s="329">
        <v>1</v>
      </c>
      <c r="BA18" s="330"/>
      <c r="BB18" s="325"/>
      <c r="BC18" s="326"/>
      <c r="BD18" s="33"/>
      <c r="BE18" s="30"/>
      <c r="BF18" s="78">
        <f>IF(ISBLANK(AW18),"0",IF(AW18&gt;AZ18,3,IF(AW18=AZ18,1,0)))</f>
        <v>0</v>
      </c>
      <c r="BG18" s="78" t="s">
        <v>12</v>
      </c>
      <c r="BH18" s="78">
        <f>IF(ISBLANK(AZ18),"0",IF(AZ18&gt;AW18,3,IF(AZ18=AW18,1,0)))</f>
        <v>3</v>
      </c>
      <c r="BI18" s="30"/>
      <c r="BJ18" s="30"/>
      <c r="BK18" s="30"/>
      <c r="BL18" s="30"/>
      <c r="BM18" s="82" t="str">
        <f>$O$4</f>
        <v>Bohemians 1905 Prag (CZ)</v>
      </c>
      <c r="BN18" s="80">
        <f>COUNT($BF$14,$BF$20,$BH$26,$BF$32,$BH$38)</f>
        <v>5</v>
      </c>
      <c r="BO18" s="80">
        <f>SUM($BF$14+$BF$20+$BH$26+$BF$32+$BH$38)</f>
        <v>12</v>
      </c>
      <c r="BP18" s="80">
        <f>SUM($AW$14+$AW$20+$AZ$26+$AW$32+$AZ$38)</f>
        <v>8</v>
      </c>
      <c r="BQ18" s="81" t="s">
        <v>12</v>
      </c>
      <c r="BR18" s="80">
        <f>SUM($AZ$14+$AZ$20+$AW$26+$AZ$32+$AW$38)</f>
        <v>6</v>
      </c>
      <c r="BS18" s="80">
        <f t="shared" si="0"/>
        <v>2</v>
      </c>
      <c r="BT18" s="30"/>
      <c r="BU18" s="30" t="str">
        <f>IF((BV18+BW18)&gt;0,"Mannschaften gleich!",BM18)</f>
        <v>Bohemians 1905 Prag (CZ)</v>
      </c>
      <c r="BV18" s="31">
        <f>IF(AND(BO18=BO17,BS18=BS17,BP18=BP17),1,0)</f>
        <v>0</v>
      </c>
      <c r="BW18" s="31">
        <f>IF(AND(BO19=BO18,BS19=BS18,BP19=BP18),1,0)</f>
        <v>0</v>
      </c>
      <c r="BX18" s="31"/>
      <c r="BY18" s="31"/>
      <c r="BZ18" s="31"/>
      <c r="CA18" s="31"/>
      <c r="CB18" s="31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103"/>
      <c r="DM18" s="103"/>
      <c r="DN18" s="103"/>
      <c r="DO18" s="103"/>
      <c r="DP18" s="103"/>
      <c r="DQ18" s="103"/>
      <c r="DR18" s="103"/>
      <c r="DS18" s="103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</row>
    <row r="19" spans="2:157" s="27" customFormat="1" ht="8.25" customHeight="1" thickBot="1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3"/>
      <c r="BD19" s="33"/>
      <c r="BE19" s="30"/>
      <c r="BF19" s="78"/>
      <c r="BG19" s="78"/>
      <c r="BH19" s="78"/>
      <c r="BI19" s="30"/>
      <c r="BJ19" s="30"/>
      <c r="BK19" s="30"/>
      <c r="BL19" s="30"/>
      <c r="BM19" s="79" t="str">
        <f>$O$5</f>
        <v>Aarhus GF (DK)</v>
      </c>
      <c r="BN19" s="80">
        <f>COUNT($BH$14,$BF$22,$BF$28,$BH$34,$BF$40)</f>
        <v>5</v>
      </c>
      <c r="BO19" s="80">
        <f>SUM($BH$14+$BF$22+$BF$28+$BH$34+$BF$40)</f>
        <v>9</v>
      </c>
      <c r="BP19" s="80">
        <f>SUM($AZ$14+$AW$22+$AW$28+$AZ$34+$AW$40)</f>
        <v>10</v>
      </c>
      <c r="BQ19" s="81" t="s">
        <v>12</v>
      </c>
      <c r="BR19" s="80">
        <f>SUM($AW$14+$AZ$22+$AZ$28+$AW$34+$AZ$40)</f>
        <v>5</v>
      </c>
      <c r="BS19" s="80">
        <f t="shared" si="0"/>
        <v>5</v>
      </c>
      <c r="BT19" s="30"/>
      <c r="BU19" s="30" t="str">
        <f>IF(BV19&gt;0,"Mannschaften gleich!",BM19)</f>
        <v>Aarhus GF (DK)</v>
      </c>
      <c r="BV19" s="31">
        <f>IF(AND(BO19=BO18,BS19=BS18,BP19=BP18),1,0)</f>
        <v>0</v>
      </c>
      <c r="BW19" s="31"/>
      <c r="BX19" s="31"/>
      <c r="BY19" s="31"/>
      <c r="BZ19" s="31"/>
      <c r="CA19" s="31"/>
      <c r="CB19" s="31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103"/>
      <c r="DM19" s="103"/>
      <c r="DN19" s="103"/>
      <c r="DO19" s="103"/>
      <c r="DP19" s="103"/>
      <c r="DQ19" s="103"/>
      <c r="DR19" s="103"/>
      <c r="DS19" s="103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</row>
    <row r="20" spans="2:157" s="27" customFormat="1" ht="18" customHeight="1" thickBot="1">
      <c r="B20" s="333"/>
      <c r="C20" s="334"/>
      <c r="D20" s="309">
        <v>1</v>
      </c>
      <c r="E20" s="310"/>
      <c r="F20" s="310"/>
      <c r="G20" s="310"/>
      <c r="H20" s="310"/>
      <c r="I20" s="311"/>
      <c r="J20" s="307">
        <v>0.4222222222222222</v>
      </c>
      <c r="K20" s="307"/>
      <c r="L20" s="307"/>
      <c r="M20" s="307"/>
      <c r="N20" s="308"/>
      <c r="O20" s="312" t="str">
        <f>O4</f>
        <v>Bohemians 1905 Prag (CZ)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59" t="s">
        <v>11</v>
      </c>
      <c r="AF20" s="304" t="str">
        <f>O6</f>
        <v>Hertha BSC Berlin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6"/>
      <c r="AW20" s="325">
        <v>0</v>
      </c>
      <c r="AX20" s="329"/>
      <c r="AY20" s="59" t="s">
        <v>12</v>
      </c>
      <c r="AZ20" s="329">
        <v>5</v>
      </c>
      <c r="BA20" s="330"/>
      <c r="BB20" s="325"/>
      <c r="BC20" s="326"/>
      <c r="BD20" s="33"/>
      <c r="BE20" s="30"/>
      <c r="BF20" s="78">
        <f>IF(ISBLANK(AW20),"0",IF(AW20&gt;AZ20,3,IF(AW20=AZ20,1,0)))</f>
        <v>0</v>
      </c>
      <c r="BG20" s="78" t="s">
        <v>12</v>
      </c>
      <c r="BH20" s="78">
        <f>IF(ISBLANK(AZ20),"0",IF(AZ20&gt;AW20,3,IF(AZ20=AW20,1,0)))</f>
        <v>3</v>
      </c>
      <c r="BI20" s="30"/>
      <c r="BJ20" s="30"/>
      <c r="BK20" s="30"/>
      <c r="BL20" s="30"/>
      <c r="BM20" s="33"/>
      <c r="BN20" s="33"/>
      <c r="BO20" s="33"/>
      <c r="BP20" s="33"/>
      <c r="BQ20" s="33"/>
      <c r="BR20" s="33"/>
      <c r="BS20" s="33"/>
      <c r="BT20" s="30"/>
      <c r="BU20" s="30"/>
      <c r="BV20" s="31"/>
      <c r="BW20" s="31"/>
      <c r="BX20" s="31"/>
      <c r="BY20" s="31"/>
      <c r="BZ20" s="31"/>
      <c r="CA20" s="31"/>
      <c r="CB20" s="31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103"/>
      <c r="DM20" s="103"/>
      <c r="DN20" s="103"/>
      <c r="DO20" s="103"/>
      <c r="DP20" s="103"/>
      <c r="DQ20" s="103"/>
      <c r="DR20" s="103"/>
      <c r="DS20" s="103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</row>
    <row r="21" spans="2:157" s="27" customFormat="1" ht="9" customHeight="1" thickBot="1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3"/>
      <c r="BD21" s="33"/>
      <c r="BE21" s="30"/>
      <c r="BF21" s="78"/>
      <c r="BG21" s="78"/>
      <c r="BH21" s="78"/>
      <c r="BI21" s="30"/>
      <c r="BJ21" s="30"/>
      <c r="BK21" s="30"/>
      <c r="BL21" s="30"/>
      <c r="BM21" s="33"/>
      <c r="BN21" s="33"/>
      <c r="BO21" s="33"/>
      <c r="BP21" s="33"/>
      <c r="BQ21" s="33"/>
      <c r="BR21" s="33"/>
      <c r="BS21" s="33"/>
      <c r="BT21" s="30"/>
      <c r="BU21" s="30"/>
      <c r="BV21" s="31"/>
      <c r="BW21" s="31"/>
      <c r="BX21" s="31"/>
      <c r="BY21" s="31"/>
      <c r="BZ21" s="31"/>
      <c r="CA21" s="31"/>
      <c r="CB21" s="31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103"/>
      <c r="DM21" s="103"/>
      <c r="DN21" s="103"/>
      <c r="DO21" s="103"/>
      <c r="DP21" s="103"/>
      <c r="DQ21" s="103"/>
      <c r="DR21" s="103"/>
      <c r="DS21" s="103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</row>
    <row r="22" spans="2:157" s="27" customFormat="1" ht="18" customHeight="1" thickBot="1">
      <c r="B22" s="333"/>
      <c r="C22" s="334"/>
      <c r="D22" s="309">
        <v>2</v>
      </c>
      <c r="E22" s="310"/>
      <c r="F22" s="310"/>
      <c r="G22" s="310"/>
      <c r="H22" s="310"/>
      <c r="I22" s="311"/>
      <c r="J22" s="307">
        <v>0.4222222222222222</v>
      </c>
      <c r="K22" s="307"/>
      <c r="L22" s="307"/>
      <c r="M22" s="307"/>
      <c r="N22" s="308"/>
      <c r="O22" s="312" t="str">
        <f>O5</f>
        <v>Aarhus GF (DK)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59" t="s">
        <v>11</v>
      </c>
      <c r="AF22" s="304" t="str">
        <f>O8</f>
        <v>Niendorfer TSV</v>
      </c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6"/>
      <c r="AW22" s="325">
        <v>3</v>
      </c>
      <c r="AX22" s="329"/>
      <c r="AY22" s="59" t="s">
        <v>12</v>
      </c>
      <c r="AZ22" s="329">
        <v>0</v>
      </c>
      <c r="BA22" s="330"/>
      <c r="BB22" s="325"/>
      <c r="BC22" s="326"/>
      <c r="BD22" s="33"/>
      <c r="BE22" s="30"/>
      <c r="BF22" s="78">
        <f>IF(ISBLANK(AW22),"0",IF(AW22&gt;AZ22,3,IF(AW22=AZ22,1,0)))</f>
        <v>3</v>
      </c>
      <c r="BG22" s="78" t="s">
        <v>12</v>
      </c>
      <c r="BH22" s="78">
        <f>IF(ISBLANK(AZ22),"0",IF(AZ22&gt;AW22,3,IF(AZ22=AW22,1,0)))</f>
        <v>0</v>
      </c>
      <c r="BI22" s="30"/>
      <c r="BJ22" s="30"/>
      <c r="BK22" s="30"/>
      <c r="BL22" s="30"/>
      <c r="BM22" s="33"/>
      <c r="BN22" s="33"/>
      <c r="BO22" s="33"/>
      <c r="BP22" s="33"/>
      <c r="BQ22" s="33"/>
      <c r="BR22" s="33"/>
      <c r="BS22" s="33"/>
      <c r="BT22" s="30"/>
      <c r="BU22" s="30"/>
      <c r="BV22" s="31"/>
      <c r="BW22" s="31"/>
      <c r="BX22" s="31"/>
      <c r="BY22" s="31"/>
      <c r="BZ22" s="31"/>
      <c r="CA22" s="31"/>
      <c r="CB22" s="31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103"/>
      <c r="DM22" s="103"/>
      <c r="DN22" s="103"/>
      <c r="DO22" s="103"/>
      <c r="DP22" s="103"/>
      <c r="DQ22" s="103"/>
      <c r="DR22" s="103"/>
      <c r="DS22" s="103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</row>
    <row r="23" spans="2:157" s="27" customFormat="1" ht="9" customHeight="1" thickBot="1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33"/>
      <c r="BE23" s="30"/>
      <c r="BF23" s="78"/>
      <c r="BG23" s="78"/>
      <c r="BH23" s="78"/>
      <c r="BI23" s="30"/>
      <c r="BJ23" s="30"/>
      <c r="BK23" s="30"/>
      <c r="BL23" s="30"/>
      <c r="BM23" s="33"/>
      <c r="BN23" s="33"/>
      <c r="BO23" s="33"/>
      <c r="BP23" s="33"/>
      <c r="BQ23" s="33"/>
      <c r="BR23" s="33"/>
      <c r="BS23" s="33"/>
      <c r="BT23" s="30"/>
      <c r="BU23" s="30"/>
      <c r="BV23" s="31"/>
      <c r="BW23" s="31"/>
      <c r="BX23" s="31"/>
      <c r="BY23" s="31"/>
      <c r="BZ23" s="31"/>
      <c r="CA23" s="31"/>
      <c r="CB23" s="31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103"/>
      <c r="DM23" s="103"/>
      <c r="DN23" s="103"/>
      <c r="DO23" s="103"/>
      <c r="DP23" s="103"/>
      <c r="DQ23" s="103"/>
      <c r="DR23" s="103"/>
      <c r="DS23" s="103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</row>
    <row r="24" spans="2:157" s="27" customFormat="1" ht="18" customHeight="1" thickBot="1">
      <c r="B24" s="333"/>
      <c r="C24" s="334"/>
      <c r="D24" s="309">
        <v>3</v>
      </c>
      <c r="E24" s="310"/>
      <c r="F24" s="310"/>
      <c r="G24" s="310"/>
      <c r="H24" s="310"/>
      <c r="I24" s="311"/>
      <c r="J24" s="307">
        <v>0.4222222222222222</v>
      </c>
      <c r="K24" s="307"/>
      <c r="L24" s="307"/>
      <c r="M24" s="307"/>
      <c r="N24" s="308"/>
      <c r="O24" s="312" t="str">
        <f>O7</f>
        <v>SG Orken Noithausen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59" t="s">
        <v>11</v>
      </c>
      <c r="AF24" s="304" t="str">
        <f>O9</f>
        <v>Jugendfussballakademie Düsseldorf</v>
      </c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325">
        <v>1</v>
      </c>
      <c r="AX24" s="329"/>
      <c r="AY24" s="59" t="s">
        <v>12</v>
      </c>
      <c r="AZ24" s="329">
        <v>2</v>
      </c>
      <c r="BA24" s="330"/>
      <c r="BB24" s="325"/>
      <c r="BC24" s="326"/>
      <c r="BD24" s="33"/>
      <c r="BE24" s="30"/>
      <c r="BF24" s="78">
        <f>IF(ISBLANK(AW24),"0",IF(AW24&gt;AZ24,3,IF(AW24=AZ24,1,0)))</f>
        <v>0</v>
      </c>
      <c r="BG24" s="78" t="s">
        <v>12</v>
      </c>
      <c r="BH24" s="78">
        <f>IF(ISBLANK(AZ24),"0",IF(AZ24&gt;AW24,3,IF(AZ24=AW24,1,0)))</f>
        <v>3</v>
      </c>
      <c r="BI24" s="30"/>
      <c r="BJ24" s="30"/>
      <c r="BK24" s="3"/>
      <c r="BL24" s="3"/>
      <c r="BM24" s="3"/>
      <c r="BN24" s="3"/>
      <c r="BO24" s="3"/>
      <c r="BP24" s="3"/>
      <c r="BQ24" s="3"/>
      <c r="BR24" s="3"/>
      <c r="BS24" s="3"/>
      <c r="BT24" s="30"/>
      <c r="BU24" s="30"/>
      <c r="BV24" s="31"/>
      <c r="BW24" s="31"/>
      <c r="BX24" s="31"/>
      <c r="BY24" s="31"/>
      <c r="BZ24" s="31"/>
      <c r="CA24" s="31"/>
      <c r="CB24" s="31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103"/>
      <c r="DM24" s="103"/>
      <c r="DN24" s="103"/>
      <c r="DO24" s="103"/>
      <c r="DP24" s="103"/>
      <c r="DQ24" s="103"/>
      <c r="DR24" s="103"/>
      <c r="DS24" s="103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</row>
    <row r="25" spans="2:157" s="27" customFormat="1" ht="9" customHeight="1" thickBot="1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3"/>
      <c r="BD25" s="33"/>
      <c r="BE25" s="30"/>
      <c r="BF25" s="78"/>
      <c r="BG25" s="78"/>
      <c r="BH25" s="78"/>
      <c r="BI25" s="30"/>
      <c r="BJ25" s="30"/>
      <c r="BK25" s="3"/>
      <c r="BL25" s="3"/>
      <c r="BM25" s="3"/>
      <c r="BN25" s="3"/>
      <c r="BO25" s="3"/>
      <c r="BP25" s="3"/>
      <c r="BQ25" s="3"/>
      <c r="BR25" s="3"/>
      <c r="BS25" s="3"/>
      <c r="BT25" s="30"/>
      <c r="BU25" s="30"/>
      <c r="BV25" s="31"/>
      <c r="BW25" s="31"/>
      <c r="BX25" s="31"/>
      <c r="BY25" s="31"/>
      <c r="BZ25" s="31"/>
      <c r="CA25" s="31"/>
      <c r="CB25" s="31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103"/>
      <c r="DM25" s="103"/>
      <c r="DN25" s="103"/>
      <c r="DO25" s="103"/>
      <c r="DP25" s="103"/>
      <c r="DQ25" s="103"/>
      <c r="DR25" s="103"/>
      <c r="DS25" s="103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</row>
    <row r="26" spans="2:157" s="27" customFormat="1" ht="18" customHeight="1" thickBot="1">
      <c r="B26" s="333"/>
      <c r="C26" s="334"/>
      <c r="D26" s="309">
        <v>1</v>
      </c>
      <c r="E26" s="310"/>
      <c r="F26" s="310"/>
      <c r="G26" s="310"/>
      <c r="H26" s="310"/>
      <c r="I26" s="311"/>
      <c r="J26" s="307">
        <v>0.4576388888888889</v>
      </c>
      <c r="K26" s="307"/>
      <c r="L26" s="307"/>
      <c r="M26" s="307"/>
      <c r="N26" s="308"/>
      <c r="O26" s="312" t="str">
        <f>O8</f>
        <v>Niendorfer TSV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59" t="s">
        <v>11</v>
      </c>
      <c r="AF26" s="304" t="str">
        <f>O4</f>
        <v>Bohemians 1905 Prag (CZ)</v>
      </c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6"/>
      <c r="AW26" s="325">
        <v>0</v>
      </c>
      <c r="AX26" s="329"/>
      <c r="AY26" s="59" t="s">
        <v>12</v>
      </c>
      <c r="AZ26" s="329">
        <v>1</v>
      </c>
      <c r="BA26" s="330"/>
      <c r="BB26" s="325"/>
      <c r="BC26" s="326"/>
      <c r="BD26" s="105"/>
      <c r="BE26" s="30"/>
      <c r="BF26" s="78">
        <f>IF(ISBLANK(AW26),"0",IF(AW26&gt;AZ26,3,IF(AW26=AZ26,1,0)))</f>
        <v>0</v>
      </c>
      <c r="BG26" s="78" t="s">
        <v>12</v>
      </c>
      <c r="BH26" s="78">
        <f>IF(ISBLANK(AZ26),"0",IF(AZ26&gt;AW26,3,IF(AZ26=AW26,1,0)))</f>
        <v>3</v>
      </c>
      <c r="BI26" s="30"/>
      <c r="BJ26" s="30"/>
      <c r="BK26" s="83"/>
      <c r="BL26" s="83"/>
      <c r="BM26" s="33"/>
      <c r="BN26" s="33"/>
      <c r="BO26" s="33"/>
      <c r="BP26" s="33"/>
      <c r="BQ26" s="33"/>
      <c r="BR26" s="33"/>
      <c r="BS26" s="80"/>
      <c r="BT26" s="30"/>
      <c r="BU26" s="30"/>
      <c r="BV26" s="31"/>
      <c r="BW26" s="31"/>
      <c r="BX26" s="31"/>
      <c r="BY26" s="31"/>
      <c r="BZ26" s="31"/>
      <c r="CA26" s="31"/>
      <c r="CB26" s="31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103"/>
      <c r="DM26" s="103"/>
      <c r="DN26" s="103"/>
      <c r="DO26" s="103"/>
      <c r="DP26" s="103"/>
      <c r="DQ26" s="103"/>
      <c r="DR26" s="103"/>
      <c r="DS26" s="103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</row>
    <row r="27" spans="2:157" s="27" customFormat="1" ht="9" customHeight="1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3"/>
      <c r="BD27" s="105"/>
      <c r="BE27" s="30"/>
      <c r="BF27" s="78"/>
      <c r="BG27" s="78"/>
      <c r="BH27" s="78"/>
      <c r="BI27" s="30"/>
      <c r="BJ27" s="30"/>
      <c r="BK27" s="83"/>
      <c r="BL27" s="83"/>
      <c r="BM27" s="33"/>
      <c r="BN27" s="33"/>
      <c r="BO27" s="33"/>
      <c r="BP27" s="33"/>
      <c r="BQ27" s="33"/>
      <c r="BR27" s="33"/>
      <c r="BS27" s="80"/>
      <c r="BT27" s="30"/>
      <c r="BU27" s="30"/>
      <c r="BV27" s="31"/>
      <c r="BW27" s="31"/>
      <c r="BX27" s="31"/>
      <c r="BY27" s="31"/>
      <c r="BZ27" s="31"/>
      <c r="CA27" s="31"/>
      <c r="CB27" s="31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103"/>
      <c r="DM27" s="103"/>
      <c r="DN27" s="103"/>
      <c r="DO27" s="103"/>
      <c r="DP27" s="103"/>
      <c r="DQ27" s="103"/>
      <c r="DR27" s="103"/>
      <c r="DS27" s="103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</row>
    <row r="28" spans="2:157" s="27" customFormat="1" ht="18" customHeight="1" thickBot="1">
      <c r="B28" s="333"/>
      <c r="C28" s="334"/>
      <c r="D28" s="309">
        <v>2</v>
      </c>
      <c r="E28" s="310"/>
      <c r="F28" s="310"/>
      <c r="G28" s="310"/>
      <c r="H28" s="310"/>
      <c r="I28" s="311"/>
      <c r="J28" s="307">
        <v>0.4576388888888889</v>
      </c>
      <c r="K28" s="307"/>
      <c r="L28" s="307"/>
      <c r="M28" s="307"/>
      <c r="N28" s="308"/>
      <c r="O28" s="312" t="str">
        <f>O5</f>
        <v>Aarhus GF (DK)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59" t="s">
        <v>11</v>
      </c>
      <c r="AF28" s="304" t="str">
        <f>O7</f>
        <v>SG Orken Noithausen</v>
      </c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325">
        <v>5</v>
      </c>
      <c r="AX28" s="329"/>
      <c r="AY28" s="59" t="s">
        <v>12</v>
      </c>
      <c r="AZ28" s="329">
        <v>0</v>
      </c>
      <c r="BA28" s="330"/>
      <c r="BB28" s="325"/>
      <c r="BC28" s="326"/>
      <c r="BD28" s="105"/>
      <c r="BE28" s="30"/>
      <c r="BF28" s="78">
        <f>IF(ISBLANK(AW28),"0",IF(AW28&gt;AZ28,3,IF(AW28=AZ28,1,0)))</f>
        <v>3</v>
      </c>
      <c r="BG28" s="78" t="s">
        <v>12</v>
      </c>
      <c r="BH28" s="78">
        <f>IF(ISBLANK(AZ28),"0",IF(AZ28&gt;AW28,3,IF(AZ28=AW28,1,0)))</f>
        <v>0</v>
      </c>
      <c r="BI28" s="30"/>
      <c r="BJ28" s="30"/>
      <c r="BK28" s="83"/>
      <c r="BL28" s="83"/>
      <c r="BM28" s="33"/>
      <c r="BN28" s="33"/>
      <c r="BO28" s="33"/>
      <c r="BP28" s="33"/>
      <c r="BQ28" s="33"/>
      <c r="BR28" s="33"/>
      <c r="BS28" s="80"/>
      <c r="BT28" s="30"/>
      <c r="BU28" s="30"/>
      <c r="BV28" s="31"/>
      <c r="BW28" s="31"/>
      <c r="BX28" s="31"/>
      <c r="BY28" s="31"/>
      <c r="BZ28" s="31"/>
      <c r="CA28" s="31"/>
      <c r="CB28" s="31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103"/>
      <c r="DM28" s="103"/>
      <c r="DN28" s="103"/>
      <c r="DO28" s="103"/>
      <c r="DP28" s="103"/>
      <c r="DQ28" s="103"/>
      <c r="DR28" s="103"/>
      <c r="DS28" s="103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</row>
    <row r="29" spans="2:157" s="27" customFormat="1" ht="9" customHeight="1" thickBot="1"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3"/>
      <c r="BD29" s="105"/>
      <c r="BE29" s="30"/>
      <c r="BF29" s="78"/>
      <c r="BG29" s="78"/>
      <c r="BH29" s="78"/>
      <c r="BI29" s="30"/>
      <c r="BJ29" s="30"/>
      <c r="BK29" s="83"/>
      <c r="BL29" s="83"/>
      <c r="BM29" s="33"/>
      <c r="BN29" s="33"/>
      <c r="BO29" s="33"/>
      <c r="BP29" s="33"/>
      <c r="BQ29" s="33"/>
      <c r="BR29" s="33"/>
      <c r="BS29" s="80"/>
      <c r="BT29" s="30"/>
      <c r="BU29" s="30"/>
      <c r="BV29" s="31"/>
      <c r="BW29" s="31"/>
      <c r="BX29" s="31"/>
      <c r="BY29" s="31"/>
      <c r="BZ29" s="31"/>
      <c r="CA29" s="31"/>
      <c r="CB29" s="31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103"/>
      <c r="DM29" s="103"/>
      <c r="DN29" s="103"/>
      <c r="DO29" s="103"/>
      <c r="DP29" s="103"/>
      <c r="DQ29" s="103"/>
      <c r="DR29" s="103"/>
      <c r="DS29" s="103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</row>
    <row r="30" spans="2:157" s="27" customFormat="1" ht="18" customHeight="1" thickBot="1">
      <c r="B30" s="333"/>
      <c r="C30" s="334"/>
      <c r="D30" s="309">
        <v>3</v>
      </c>
      <c r="E30" s="310"/>
      <c r="F30" s="310"/>
      <c r="G30" s="310"/>
      <c r="H30" s="310"/>
      <c r="I30" s="311"/>
      <c r="J30" s="307">
        <v>0.4576388888888889</v>
      </c>
      <c r="K30" s="307"/>
      <c r="L30" s="307"/>
      <c r="M30" s="307"/>
      <c r="N30" s="308"/>
      <c r="O30" s="312" t="str">
        <f>O9</f>
        <v>Jugendfussballakademie Düsseldorf</v>
      </c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59" t="s">
        <v>11</v>
      </c>
      <c r="AF30" s="304" t="str">
        <f>O6</f>
        <v>Hertha BSC Berlin</v>
      </c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6"/>
      <c r="AW30" s="325">
        <v>0</v>
      </c>
      <c r="AX30" s="329"/>
      <c r="AY30" s="59"/>
      <c r="AZ30" s="329">
        <v>2</v>
      </c>
      <c r="BA30" s="330"/>
      <c r="BB30" s="325"/>
      <c r="BC30" s="326"/>
      <c r="BD30" s="105"/>
      <c r="BE30" s="30"/>
      <c r="BF30" s="78">
        <f>IF(ISBLANK(AW30),"0",IF(AW30&gt;AZ30,3,IF(AW30=AZ30,1,0)))</f>
        <v>0</v>
      </c>
      <c r="BG30" s="78" t="s">
        <v>12</v>
      </c>
      <c r="BH30" s="78">
        <f>IF(ISBLANK(AZ30),"0",IF(AZ30&gt;AW30,3,IF(AZ30=AW30,1,0)))</f>
        <v>3</v>
      </c>
      <c r="BI30" s="30"/>
      <c r="BJ30" s="30"/>
      <c r="BK30" s="83"/>
      <c r="BL30" s="83"/>
      <c r="BM30" s="33"/>
      <c r="BN30" s="33"/>
      <c r="BO30" s="33"/>
      <c r="BP30" s="33"/>
      <c r="BQ30" s="33"/>
      <c r="BR30" s="33"/>
      <c r="BS30" s="80"/>
      <c r="BT30" s="30"/>
      <c r="BU30" s="30"/>
      <c r="BV30" s="31"/>
      <c r="BW30" s="31"/>
      <c r="BX30" s="31"/>
      <c r="BY30" s="31"/>
      <c r="BZ30" s="31"/>
      <c r="CA30" s="31"/>
      <c r="CB30" s="31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103"/>
      <c r="DM30" s="103"/>
      <c r="DN30" s="103"/>
      <c r="DO30" s="103"/>
      <c r="DP30" s="103"/>
      <c r="DQ30" s="103"/>
      <c r="DR30" s="103"/>
      <c r="DS30" s="103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</row>
    <row r="31" spans="2:157" s="27" customFormat="1" ht="9" customHeight="1" thickBot="1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3"/>
      <c r="BD31" s="105"/>
      <c r="BE31" s="30"/>
      <c r="BF31" s="78"/>
      <c r="BG31" s="78"/>
      <c r="BH31" s="78"/>
      <c r="BI31" s="30"/>
      <c r="BJ31" s="30"/>
      <c r="BK31" s="83"/>
      <c r="BL31" s="83"/>
      <c r="BM31" s="33"/>
      <c r="BN31" s="33"/>
      <c r="BO31" s="33"/>
      <c r="BP31" s="33"/>
      <c r="BQ31" s="33"/>
      <c r="BR31" s="33"/>
      <c r="BS31" s="80"/>
      <c r="BT31" s="30"/>
      <c r="BU31" s="30"/>
      <c r="BV31" s="31"/>
      <c r="BW31" s="31"/>
      <c r="BX31" s="31"/>
      <c r="BY31" s="31"/>
      <c r="BZ31" s="31"/>
      <c r="CA31" s="31"/>
      <c r="CB31" s="31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103"/>
      <c r="DM31" s="103"/>
      <c r="DN31" s="103"/>
      <c r="DO31" s="103"/>
      <c r="DP31" s="103"/>
      <c r="DQ31" s="103"/>
      <c r="DR31" s="103"/>
      <c r="DS31" s="103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</row>
    <row r="32" spans="2:157" s="27" customFormat="1" ht="18" customHeight="1" thickBot="1">
      <c r="B32" s="333"/>
      <c r="C32" s="334"/>
      <c r="D32" s="309">
        <v>1</v>
      </c>
      <c r="E32" s="310"/>
      <c r="F32" s="310"/>
      <c r="G32" s="310"/>
      <c r="H32" s="310"/>
      <c r="I32" s="311"/>
      <c r="J32" s="307">
        <v>0.4930555555555556</v>
      </c>
      <c r="K32" s="307"/>
      <c r="L32" s="307"/>
      <c r="M32" s="307"/>
      <c r="N32" s="308"/>
      <c r="O32" s="312" t="str">
        <f>O4</f>
        <v>Bohemians 1905 Prag (CZ)</v>
      </c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59" t="s">
        <v>11</v>
      </c>
      <c r="AF32" s="304" t="str">
        <f>O7</f>
        <v>SG Orken Noithausen</v>
      </c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6"/>
      <c r="AW32" s="325">
        <v>2</v>
      </c>
      <c r="AX32" s="329"/>
      <c r="AY32" s="59" t="s">
        <v>12</v>
      </c>
      <c r="AZ32" s="329">
        <v>1</v>
      </c>
      <c r="BA32" s="330"/>
      <c r="BB32" s="325"/>
      <c r="BC32" s="326"/>
      <c r="BD32" s="105"/>
      <c r="BE32" s="30"/>
      <c r="BF32" s="78">
        <f>IF(ISBLANK(AW32),"0",IF(AW32&gt;AZ32,3,IF(AW32=AZ32,1,0)))</f>
        <v>3</v>
      </c>
      <c r="BG32" s="78" t="s">
        <v>12</v>
      </c>
      <c r="BH32" s="78">
        <f>IF(ISBLANK(AZ32),"0",IF(AZ32&gt;AW32,3,IF(AZ32=AW32,1,0)))</f>
        <v>0</v>
      </c>
      <c r="BI32" s="30"/>
      <c r="BJ32" s="30"/>
      <c r="BK32" s="83"/>
      <c r="BL32" s="83"/>
      <c r="BM32" s="33"/>
      <c r="BN32" s="33"/>
      <c r="BO32" s="33"/>
      <c r="BP32" s="33"/>
      <c r="BQ32" s="33"/>
      <c r="BR32" s="33"/>
      <c r="BS32" s="80"/>
      <c r="BT32" s="30"/>
      <c r="BU32" s="30"/>
      <c r="BV32" s="31"/>
      <c r="BW32" s="31"/>
      <c r="BX32" s="31"/>
      <c r="BY32" s="31"/>
      <c r="BZ32" s="31"/>
      <c r="CA32" s="31"/>
      <c r="CB32" s="31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103"/>
      <c r="DM32" s="103"/>
      <c r="DN32" s="103"/>
      <c r="DO32" s="103"/>
      <c r="DP32" s="103"/>
      <c r="DQ32" s="103"/>
      <c r="DR32" s="103"/>
      <c r="DS32" s="103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</row>
    <row r="33" spans="2:157" s="27" customFormat="1" ht="9" customHeight="1" thickBot="1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33"/>
      <c r="BE33" s="30"/>
      <c r="BF33" s="78"/>
      <c r="BG33" s="78"/>
      <c r="BH33" s="78"/>
      <c r="BI33" s="30"/>
      <c r="BJ33" s="30"/>
      <c r="BK33" s="30"/>
      <c r="BL33" s="30"/>
      <c r="BM33" s="33"/>
      <c r="BN33" s="33"/>
      <c r="BO33" s="33"/>
      <c r="BP33" s="33"/>
      <c r="BQ33" s="33"/>
      <c r="BR33" s="33"/>
      <c r="BS33" s="33"/>
      <c r="BT33" s="30"/>
      <c r="BU33" s="30"/>
      <c r="BV33" s="31"/>
      <c r="BW33" s="31"/>
      <c r="BX33" s="31"/>
      <c r="BY33" s="31"/>
      <c r="BZ33" s="31"/>
      <c r="CA33" s="31"/>
      <c r="CB33" s="31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103"/>
      <c r="DM33" s="103"/>
      <c r="DN33" s="103"/>
      <c r="DO33" s="103"/>
      <c r="DP33" s="103"/>
      <c r="DQ33" s="103"/>
      <c r="DR33" s="103"/>
      <c r="DS33" s="103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</row>
    <row r="34" spans="2:157" s="27" customFormat="1" ht="18" customHeight="1" thickBot="1">
      <c r="B34" s="333"/>
      <c r="C34" s="334"/>
      <c r="D34" s="309">
        <v>2</v>
      </c>
      <c r="E34" s="310"/>
      <c r="F34" s="310"/>
      <c r="G34" s="310"/>
      <c r="H34" s="310"/>
      <c r="I34" s="311"/>
      <c r="J34" s="307">
        <v>0.4930555555555556</v>
      </c>
      <c r="K34" s="307"/>
      <c r="L34" s="307"/>
      <c r="M34" s="307"/>
      <c r="N34" s="308"/>
      <c r="O34" s="312" t="str">
        <f>O9</f>
        <v>Jugendfussballakademie Düsseldorf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59" t="s">
        <v>11</v>
      </c>
      <c r="AF34" s="304" t="str">
        <f>O5</f>
        <v>Aarhus GF (DK)</v>
      </c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6"/>
      <c r="AW34" s="325">
        <v>0</v>
      </c>
      <c r="AX34" s="329"/>
      <c r="AY34" s="59" t="s">
        <v>12</v>
      </c>
      <c r="AZ34" s="329">
        <v>2</v>
      </c>
      <c r="BA34" s="330"/>
      <c r="BB34" s="325"/>
      <c r="BC34" s="326"/>
      <c r="BD34" s="33"/>
      <c r="BE34" s="30"/>
      <c r="BF34" s="78">
        <f>IF(ISBLANK(AW34),"0",IF(AW34&gt;AZ34,3,IF(AW34=AZ34,1,0)))</f>
        <v>0</v>
      </c>
      <c r="BG34" s="78" t="s">
        <v>12</v>
      </c>
      <c r="BH34" s="78">
        <f>IF(ISBLANK(AZ34),"0",IF(AZ34&gt;AW34,3,IF(AZ34=AW34,1,0)))</f>
        <v>3</v>
      </c>
      <c r="BI34" s="30"/>
      <c r="BJ34" s="30"/>
      <c r="BK34" s="30"/>
      <c r="BL34" s="30"/>
      <c r="BM34" s="33"/>
      <c r="BN34" s="33"/>
      <c r="BO34" s="33"/>
      <c r="BP34" s="33"/>
      <c r="BQ34" s="33"/>
      <c r="BR34" s="33"/>
      <c r="BS34" s="33"/>
      <c r="BT34" s="30"/>
      <c r="BU34" s="30"/>
      <c r="BV34" s="31"/>
      <c r="BW34" s="31"/>
      <c r="BX34" s="31"/>
      <c r="BY34" s="31"/>
      <c r="BZ34" s="31"/>
      <c r="CA34" s="31"/>
      <c r="CB34" s="31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103"/>
      <c r="DM34" s="103"/>
      <c r="DN34" s="103"/>
      <c r="DO34" s="103"/>
      <c r="DP34" s="103"/>
      <c r="DQ34" s="103"/>
      <c r="DR34" s="103"/>
      <c r="DS34" s="103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</row>
    <row r="35" spans="2:157" s="27" customFormat="1" ht="9" customHeight="1" thickBot="1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3"/>
      <c r="BD35" s="33"/>
      <c r="BE35" s="30"/>
      <c r="BF35" s="78"/>
      <c r="BG35" s="78"/>
      <c r="BH35" s="78"/>
      <c r="BI35" s="30"/>
      <c r="BJ35" s="30"/>
      <c r="BK35" s="30"/>
      <c r="BL35" s="30"/>
      <c r="BM35" s="33"/>
      <c r="BN35" s="33"/>
      <c r="BO35" s="33"/>
      <c r="BP35" s="33"/>
      <c r="BQ35" s="33"/>
      <c r="BR35" s="33"/>
      <c r="BS35" s="33"/>
      <c r="BT35" s="30"/>
      <c r="BU35" s="30"/>
      <c r="BV35" s="31"/>
      <c r="BW35" s="31"/>
      <c r="BX35" s="31"/>
      <c r="BY35" s="31"/>
      <c r="BZ35" s="31"/>
      <c r="CA35" s="31"/>
      <c r="CB35" s="31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103"/>
      <c r="DM35" s="103"/>
      <c r="DN35" s="103"/>
      <c r="DO35" s="103"/>
      <c r="DP35" s="103"/>
      <c r="DQ35" s="103"/>
      <c r="DR35" s="103"/>
      <c r="DS35" s="103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</row>
    <row r="36" spans="2:157" s="27" customFormat="1" ht="18" customHeight="1" thickBot="1">
      <c r="B36" s="333"/>
      <c r="C36" s="334"/>
      <c r="D36" s="309">
        <v>3</v>
      </c>
      <c r="E36" s="310"/>
      <c r="F36" s="310"/>
      <c r="G36" s="310"/>
      <c r="H36" s="310"/>
      <c r="I36" s="311"/>
      <c r="J36" s="307">
        <v>0.4930555555555556</v>
      </c>
      <c r="K36" s="307"/>
      <c r="L36" s="307"/>
      <c r="M36" s="307"/>
      <c r="N36" s="308"/>
      <c r="O36" s="312" t="str">
        <f>O6</f>
        <v>Hertha BSC Berlin</v>
      </c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59" t="s">
        <v>11</v>
      </c>
      <c r="AF36" s="304" t="str">
        <f>O8</f>
        <v>Niendorfer TSV</v>
      </c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6"/>
      <c r="AW36" s="325">
        <v>8</v>
      </c>
      <c r="AX36" s="329"/>
      <c r="AY36" s="59" t="s">
        <v>12</v>
      </c>
      <c r="AZ36" s="329">
        <v>0</v>
      </c>
      <c r="BA36" s="330"/>
      <c r="BB36" s="325"/>
      <c r="BC36" s="326"/>
      <c r="BD36" s="33"/>
      <c r="BE36" s="30"/>
      <c r="BF36" s="78">
        <f>IF(ISBLANK(AW36),"0",IF(AW36&gt;AZ36,3,IF(AW36=AZ36,1,0)))</f>
        <v>3</v>
      </c>
      <c r="BG36" s="78" t="s">
        <v>12</v>
      </c>
      <c r="BH36" s="78">
        <f>IF(ISBLANK(AZ36),"0",IF(AZ36&gt;AW36,3,IF(AZ36=AW36,1,0)))</f>
        <v>0</v>
      </c>
      <c r="BI36" s="30"/>
      <c r="BJ36" s="30"/>
      <c r="BK36" s="3"/>
      <c r="BL36" s="3"/>
      <c r="BM36" s="3"/>
      <c r="BN36" s="3"/>
      <c r="BO36" s="3"/>
      <c r="BP36" s="3"/>
      <c r="BQ36" s="3"/>
      <c r="BR36" s="3"/>
      <c r="BS36" s="3"/>
      <c r="BT36" s="30"/>
      <c r="BU36" s="30"/>
      <c r="BV36" s="31"/>
      <c r="BW36" s="31"/>
      <c r="BX36" s="31"/>
      <c r="BY36" s="31"/>
      <c r="BZ36" s="31"/>
      <c r="CA36" s="31"/>
      <c r="CB36" s="31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103"/>
      <c r="DM36" s="103"/>
      <c r="DN36" s="103"/>
      <c r="DO36" s="103"/>
      <c r="DP36" s="103"/>
      <c r="DQ36" s="103"/>
      <c r="DR36" s="103"/>
      <c r="DS36" s="103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</row>
    <row r="37" spans="2:157" s="27" customFormat="1" ht="9" customHeight="1" thickBot="1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3"/>
      <c r="BD37" s="33"/>
      <c r="BE37" s="30"/>
      <c r="BF37" s="78"/>
      <c r="BG37" s="78"/>
      <c r="BH37" s="78"/>
      <c r="BI37" s="30"/>
      <c r="BJ37" s="30"/>
      <c r="BK37" s="3"/>
      <c r="BL37" s="3"/>
      <c r="BM37" s="3"/>
      <c r="BN37" s="3"/>
      <c r="BO37" s="3"/>
      <c r="BP37" s="3"/>
      <c r="BQ37" s="3"/>
      <c r="BR37" s="3"/>
      <c r="BS37" s="3"/>
      <c r="BT37" s="30"/>
      <c r="BU37" s="30"/>
      <c r="BV37" s="31"/>
      <c r="BW37" s="31"/>
      <c r="BX37" s="31"/>
      <c r="BY37" s="31"/>
      <c r="BZ37" s="31"/>
      <c r="CA37" s="31"/>
      <c r="CB37" s="31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103"/>
      <c r="DM37" s="103"/>
      <c r="DN37" s="103"/>
      <c r="DO37" s="103"/>
      <c r="DP37" s="103"/>
      <c r="DQ37" s="103"/>
      <c r="DR37" s="103"/>
      <c r="DS37" s="103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</row>
    <row r="38" spans="2:157" s="27" customFormat="1" ht="18" customHeight="1" thickBot="1">
      <c r="B38" s="333"/>
      <c r="C38" s="334"/>
      <c r="D38" s="309">
        <v>1</v>
      </c>
      <c r="E38" s="310"/>
      <c r="F38" s="310"/>
      <c r="G38" s="310"/>
      <c r="H38" s="310"/>
      <c r="I38" s="311"/>
      <c r="J38" s="307">
        <v>0.5520833333333334</v>
      </c>
      <c r="K38" s="307"/>
      <c r="L38" s="307"/>
      <c r="M38" s="307"/>
      <c r="N38" s="308"/>
      <c r="O38" s="312" t="str">
        <f>O9</f>
        <v>Jugendfussballakademie Düsseldorf</v>
      </c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59" t="s">
        <v>11</v>
      </c>
      <c r="AF38" s="304" t="str">
        <f>O4</f>
        <v>Bohemians 1905 Prag (CZ)</v>
      </c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4"/>
      <c r="AW38" s="325">
        <v>0</v>
      </c>
      <c r="AX38" s="329"/>
      <c r="AY38" s="59" t="s">
        <v>12</v>
      </c>
      <c r="AZ38" s="329">
        <v>3</v>
      </c>
      <c r="BA38" s="330"/>
      <c r="BB38" s="325"/>
      <c r="BC38" s="326"/>
      <c r="BD38" s="105"/>
      <c r="BE38" s="30"/>
      <c r="BF38" s="78">
        <f>IF(ISBLANK(AW38),"0",IF(AW38&gt;AZ38,3,IF(AW38=AZ38,1,0)))</f>
        <v>0</v>
      </c>
      <c r="BG38" s="78" t="s">
        <v>12</v>
      </c>
      <c r="BH38" s="78">
        <f>IF(ISBLANK(AZ38),"0",IF(AZ38&gt;AW38,3,IF(AZ38=AW38,1,0)))</f>
        <v>3</v>
      </c>
      <c r="BI38" s="30"/>
      <c r="BJ38" s="30"/>
      <c r="BK38" s="83"/>
      <c r="BL38" s="83"/>
      <c r="BM38" s="33"/>
      <c r="BN38" s="33"/>
      <c r="BO38" s="33"/>
      <c r="BP38" s="33"/>
      <c r="BQ38" s="33"/>
      <c r="BR38" s="33"/>
      <c r="BS38" s="80"/>
      <c r="BT38" s="30"/>
      <c r="BU38" s="30"/>
      <c r="BV38" s="31"/>
      <c r="BW38" s="31"/>
      <c r="BX38" s="31"/>
      <c r="BY38" s="31"/>
      <c r="BZ38" s="31"/>
      <c r="CA38" s="31"/>
      <c r="CB38" s="31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103"/>
      <c r="DM38" s="103"/>
      <c r="DN38" s="103"/>
      <c r="DO38" s="103"/>
      <c r="DP38" s="103"/>
      <c r="DQ38" s="103"/>
      <c r="DR38" s="103"/>
      <c r="DS38" s="103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</row>
    <row r="39" spans="2:157" s="27" customFormat="1" ht="9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3"/>
      <c r="BD39" s="105"/>
      <c r="BE39" s="30"/>
      <c r="BF39" s="78"/>
      <c r="BG39" s="78"/>
      <c r="BH39" s="78"/>
      <c r="BI39" s="30"/>
      <c r="BJ39" s="30"/>
      <c r="BK39" s="83"/>
      <c r="BL39" s="83"/>
      <c r="BM39" s="33"/>
      <c r="BN39" s="33"/>
      <c r="BO39" s="33"/>
      <c r="BP39" s="33"/>
      <c r="BQ39" s="33"/>
      <c r="BR39" s="33"/>
      <c r="BS39" s="80"/>
      <c r="BT39" s="30"/>
      <c r="BU39" s="30"/>
      <c r="BV39" s="31"/>
      <c r="BW39" s="31"/>
      <c r="BX39" s="31"/>
      <c r="BY39" s="31"/>
      <c r="BZ39" s="31"/>
      <c r="CA39" s="31"/>
      <c r="CB39" s="31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103"/>
      <c r="DM39" s="103"/>
      <c r="DN39" s="103"/>
      <c r="DO39" s="103"/>
      <c r="DP39" s="103"/>
      <c r="DQ39" s="103"/>
      <c r="DR39" s="103"/>
      <c r="DS39" s="103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</row>
    <row r="40" spans="2:157" s="27" customFormat="1" ht="18" customHeight="1" thickBot="1">
      <c r="B40" s="333"/>
      <c r="C40" s="334"/>
      <c r="D40" s="309">
        <v>2</v>
      </c>
      <c r="E40" s="310"/>
      <c r="F40" s="310"/>
      <c r="G40" s="310"/>
      <c r="H40" s="310"/>
      <c r="I40" s="311"/>
      <c r="J40" s="307">
        <v>0.5520833333333334</v>
      </c>
      <c r="K40" s="307"/>
      <c r="L40" s="307"/>
      <c r="M40" s="307"/>
      <c r="N40" s="308"/>
      <c r="O40" s="312" t="str">
        <f>O5</f>
        <v>Aarhus GF (DK)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59" t="s">
        <v>11</v>
      </c>
      <c r="AF40" s="304" t="str">
        <f>O6</f>
        <v>Hertha BSC Berlin</v>
      </c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6"/>
      <c r="AW40" s="325">
        <v>0</v>
      </c>
      <c r="AX40" s="329"/>
      <c r="AY40" s="59" t="s">
        <v>12</v>
      </c>
      <c r="AZ40" s="329">
        <v>3</v>
      </c>
      <c r="BA40" s="330"/>
      <c r="BB40" s="325"/>
      <c r="BC40" s="326"/>
      <c r="BD40" s="105"/>
      <c r="BE40" s="30"/>
      <c r="BF40" s="78">
        <f>IF(ISBLANK(AW40),"0",IF(AW40&gt;AZ40,3,IF(AW40=AZ40,1,0)))</f>
        <v>0</v>
      </c>
      <c r="BG40" s="78" t="s">
        <v>12</v>
      </c>
      <c r="BH40" s="78">
        <f>IF(ISBLANK(AZ40),"0",IF(AZ40&gt;AW40,3,IF(AZ40=AW40,1,0)))</f>
        <v>3</v>
      </c>
      <c r="BI40" s="30"/>
      <c r="BJ40" s="30"/>
      <c r="BK40" s="83"/>
      <c r="BL40" s="83"/>
      <c r="BM40" s="33"/>
      <c r="BN40" s="33"/>
      <c r="BO40" s="33"/>
      <c r="BP40" s="33"/>
      <c r="BQ40" s="33"/>
      <c r="BR40" s="33"/>
      <c r="BS40" s="80"/>
      <c r="BT40" s="30"/>
      <c r="BU40" s="30"/>
      <c r="BV40" s="31"/>
      <c r="BW40" s="31"/>
      <c r="BX40" s="31"/>
      <c r="BY40" s="31"/>
      <c r="BZ40" s="31"/>
      <c r="CA40" s="31"/>
      <c r="CB40" s="31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103"/>
      <c r="DM40" s="103"/>
      <c r="DN40" s="103"/>
      <c r="DO40" s="103"/>
      <c r="DP40" s="103"/>
      <c r="DQ40" s="103"/>
      <c r="DR40" s="103"/>
      <c r="DS40" s="103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</row>
    <row r="41" spans="2:157" s="27" customFormat="1" ht="9" customHeight="1" thickBot="1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3"/>
      <c r="BD41" s="105"/>
      <c r="BE41" s="30"/>
      <c r="BF41" s="78"/>
      <c r="BG41" s="78"/>
      <c r="BH41" s="78"/>
      <c r="BI41" s="30"/>
      <c r="BJ41" s="30"/>
      <c r="BK41" s="83"/>
      <c r="BL41" s="83"/>
      <c r="BM41" s="33"/>
      <c r="BN41" s="33"/>
      <c r="BO41" s="33"/>
      <c r="BP41" s="33"/>
      <c r="BQ41" s="33"/>
      <c r="BR41" s="33"/>
      <c r="BS41" s="80"/>
      <c r="BT41" s="30"/>
      <c r="BU41" s="30"/>
      <c r="BV41" s="31"/>
      <c r="BW41" s="31"/>
      <c r="BX41" s="31"/>
      <c r="BY41" s="31"/>
      <c r="BZ41" s="31"/>
      <c r="CA41" s="31"/>
      <c r="CB41" s="31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103"/>
      <c r="DM41" s="103"/>
      <c r="DN41" s="103"/>
      <c r="DO41" s="103"/>
      <c r="DP41" s="103"/>
      <c r="DQ41" s="103"/>
      <c r="DR41" s="103"/>
      <c r="DS41" s="103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</row>
    <row r="42" spans="2:157" s="27" customFormat="1" ht="18" customHeight="1" thickBot="1">
      <c r="B42" s="333"/>
      <c r="C42" s="334"/>
      <c r="D42" s="309">
        <v>3</v>
      </c>
      <c r="E42" s="310"/>
      <c r="F42" s="310"/>
      <c r="G42" s="310"/>
      <c r="H42" s="310"/>
      <c r="I42" s="311"/>
      <c r="J42" s="307">
        <v>0.5520833333333334</v>
      </c>
      <c r="K42" s="307"/>
      <c r="L42" s="307"/>
      <c r="M42" s="307"/>
      <c r="N42" s="308"/>
      <c r="O42" s="312" t="str">
        <f>O7</f>
        <v>SG Orken Noithausen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59" t="s">
        <v>11</v>
      </c>
      <c r="AF42" s="304" t="str">
        <f>O8</f>
        <v>Niendorfer TSV</v>
      </c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6"/>
      <c r="AW42" s="325">
        <v>0</v>
      </c>
      <c r="AX42" s="329"/>
      <c r="AY42" s="59" t="s">
        <v>12</v>
      </c>
      <c r="AZ42" s="329">
        <v>2</v>
      </c>
      <c r="BA42" s="330"/>
      <c r="BB42" s="325"/>
      <c r="BC42" s="326"/>
      <c r="BD42" s="105"/>
      <c r="BE42" s="30"/>
      <c r="BF42" s="78">
        <f>IF(ISBLANK(AW42),"0",IF(AW42&gt;AZ42,3,IF(AW42=AZ42,1,0)))</f>
        <v>0</v>
      </c>
      <c r="BG42" s="78" t="s">
        <v>12</v>
      </c>
      <c r="BH42" s="78">
        <f>IF(ISBLANK(AZ42),"0",IF(AZ42&gt;AW42,3,IF(AZ42=AW42,1,0)))</f>
        <v>3</v>
      </c>
      <c r="BI42" s="30"/>
      <c r="BJ42" s="30"/>
      <c r="BK42" s="83"/>
      <c r="BL42" s="83"/>
      <c r="BM42" s="33"/>
      <c r="BN42" s="33"/>
      <c r="BO42" s="33"/>
      <c r="BP42" s="33"/>
      <c r="BQ42" s="33"/>
      <c r="BR42" s="33"/>
      <c r="BS42" s="80"/>
      <c r="BT42" s="30"/>
      <c r="BU42" s="30"/>
      <c r="BV42" s="31"/>
      <c r="BW42" s="31"/>
      <c r="BX42" s="31"/>
      <c r="BY42" s="31"/>
      <c r="BZ42" s="31"/>
      <c r="CA42" s="31"/>
      <c r="CB42" s="31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103"/>
      <c r="DM42" s="103"/>
      <c r="DN42" s="103"/>
      <c r="DO42" s="103"/>
      <c r="DP42" s="103"/>
      <c r="DQ42" s="103"/>
      <c r="DR42" s="103"/>
      <c r="DS42" s="103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</row>
    <row r="44" ht="12.75">
      <c r="B44" s="39" t="s">
        <v>23</v>
      </c>
    </row>
    <row r="45" ht="6" customHeight="1"/>
    <row r="46" spans="27:123" s="42" customFormat="1" ht="13.5" customHeight="1" thickBot="1">
      <c r="AA46" s="43"/>
      <c r="AB46" s="43"/>
      <c r="AC46" s="43"/>
      <c r="AD46" s="43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44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100"/>
      <c r="BW46" s="100"/>
      <c r="BX46" s="100"/>
      <c r="BY46" s="100"/>
      <c r="BZ46" s="100"/>
      <c r="CA46" s="100"/>
      <c r="CB46" s="100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6:123" s="14" customFormat="1" ht="16.5" thickBot="1">
      <c r="F47" s="348" t="s">
        <v>16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32"/>
      <c r="AH47" s="327" t="s">
        <v>17</v>
      </c>
      <c r="AI47" s="328"/>
      <c r="AJ47" s="328"/>
      <c r="AK47" s="327" t="s">
        <v>13</v>
      </c>
      <c r="AL47" s="328"/>
      <c r="AM47" s="328"/>
      <c r="AN47" s="327" t="s">
        <v>14</v>
      </c>
      <c r="AO47" s="328"/>
      <c r="AP47" s="328"/>
      <c r="AQ47" s="328"/>
      <c r="AR47" s="328"/>
      <c r="AS47" s="328"/>
      <c r="AT47" s="332"/>
      <c r="AU47" s="328" t="s">
        <v>15</v>
      </c>
      <c r="AV47" s="328"/>
      <c r="AW47" s="331"/>
      <c r="BD47" s="37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6"/>
      <c r="BW47" s="16"/>
      <c r="BX47" s="16"/>
      <c r="BY47" s="16"/>
      <c r="BZ47" s="16"/>
      <c r="CA47" s="16"/>
      <c r="CB47" s="16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6:123" s="14" customFormat="1" ht="19.5" customHeight="1">
      <c r="F48" s="352" t="s">
        <v>0</v>
      </c>
      <c r="G48" s="320"/>
      <c r="H48" s="353" t="str">
        <f aca="true" t="shared" si="1" ref="H48:H53">(IF(ISBLANK($AZ$14),"",BU14))</f>
        <v>Jugendfussballakademie Düsseldorf</v>
      </c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4"/>
      <c r="AH48" s="319">
        <f aca="true" t="shared" si="2" ref="AH48:AH53">(IF(ISBLANK($AZ$14),"",BN14))</f>
        <v>5</v>
      </c>
      <c r="AI48" s="320"/>
      <c r="AJ48" s="321"/>
      <c r="AK48" s="320">
        <f aca="true" t="shared" si="3" ref="AK48:AK53">(IF(ISBLANK($AZ$14),"",BO14))</f>
        <v>6</v>
      </c>
      <c r="AL48" s="320"/>
      <c r="AM48" s="320"/>
      <c r="AN48" s="319">
        <f aca="true" t="shared" si="4" ref="AN48:AN53">(IF(ISBLANK($AZ$14),"",BP14))</f>
        <v>3</v>
      </c>
      <c r="AO48" s="320"/>
      <c r="AP48" s="320"/>
      <c r="AQ48" s="60" t="s">
        <v>12</v>
      </c>
      <c r="AR48" s="320">
        <f aca="true" t="shared" si="5" ref="AR48:AR53">(IF(ISBLANK($AZ$14),"",BR14))</f>
        <v>8</v>
      </c>
      <c r="AS48" s="320"/>
      <c r="AT48" s="320"/>
      <c r="AU48" s="355">
        <f aca="true" t="shared" si="6" ref="AU48:AU53">(IF(ISBLANK($AZ$14),"",BS14))</f>
        <v>-5</v>
      </c>
      <c r="AV48" s="356"/>
      <c r="AW48" s="357"/>
      <c r="BD48" s="37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6"/>
      <c r="BW48" s="16"/>
      <c r="BX48" s="16"/>
      <c r="BY48" s="16"/>
      <c r="BZ48" s="16"/>
      <c r="CA48" s="16"/>
      <c r="CB48" s="16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6:123" s="14" customFormat="1" ht="19.5" customHeight="1" thickBot="1">
      <c r="F49" s="241" t="s">
        <v>1</v>
      </c>
      <c r="G49" s="349"/>
      <c r="H49" s="350" t="str">
        <f t="shared" si="1"/>
        <v>SG Orken Noithausen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1"/>
      <c r="AH49" s="316">
        <f t="shared" si="2"/>
        <v>5</v>
      </c>
      <c r="AI49" s="317"/>
      <c r="AJ49" s="318"/>
      <c r="AK49" s="317">
        <f t="shared" si="3"/>
        <v>0</v>
      </c>
      <c r="AL49" s="317"/>
      <c r="AM49" s="317"/>
      <c r="AN49" s="316">
        <f t="shared" si="4"/>
        <v>2</v>
      </c>
      <c r="AO49" s="317"/>
      <c r="AP49" s="317"/>
      <c r="AQ49" s="90" t="s">
        <v>12</v>
      </c>
      <c r="AR49" s="317">
        <f t="shared" si="5"/>
        <v>15</v>
      </c>
      <c r="AS49" s="317"/>
      <c r="AT49" s="317"/>
      <c r="AU49" s="345">
        <f t="shared" si="6"/>
        <v>-13</v>
      </c>
      <c r="AV49" s="346"/>
      <c r="AW49" s="347"/>
      <c r="BD49" s="37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6"/>
      <c r="BW49" s="16"/>
      <c r="BX49" s="16"/>
      <c r="BY49" s="16"/>
      <c r="BZ49" s="16"/>
      <c r="CA49" s="16"/>
      <c r="CB49" s="16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6:123" s="14" customFormat="1" ht="19.5" customHeight="1">
      <c r="F50" s="352" t="s">
        <v>2</v>
      </c>
      <c r="G50" s="320"/>
      <c r="H50" s="353" t="str">
        <f t="shared" si="1"/>
        <v>Niendorfer TSV</v>
      </c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4"/>
      <c r="AH50" s="319">
        <f t="shared" si="2"/>
        <v>5</v>
      </c>
      <c r="AI50" s="320"/>
      <c r="AJ50" s="321"/>
      <c r="AK50" s="320">
        <f t="shared" si="3"/>
        <v>3</v>
      </c>
      <c r="AL50" s="320"/>
      <c r="AM50" s="320"/>
      <c r="AN50" s="319">
        <f t="shared" si="4"/>
        <v>2</v>
      </c>
      <c r="AO50" s="320"/>
      <c r="AP50" s="320"/>
      <c r="AQ50" s="60" t="s">
        <v>12</v>
      </c>
      <c r="AR50" s="320">
        <f t="shared" si="5"/>
        <v>13</v>
      </c>
      <c r="AS50" s="320"/>
      <c r="AT50" s="320"/>
      <c r="AU50" s="355">
        <f t="shared" si="6"/>
        <v>-11</v>
      </c>
      <c r="AV50" s="356"/>
      <c r="AW50" s="357"/>
      <c r="BD50" s="37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6"/>
      <c r="BW50" s="16"/>
      <c r="BX50" s="16"/>
      <c r="BY50" s="16"/>
      <c r="BZ50" s="16"/>
      <c r="CA50" s="16"/>
      <c r="CB50" s="16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6:123" s="14" customFormat="1" ht="19.5" customHeight="1">
      <c r="F51" s="366" t="s">
        <v>3</v>
      </c>
      <c r="G51" s="323"/>
      <c r="H51" s="367" t="str">
        <f t="shared" si="1"/>
        <v>Hertha BSC Berlin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8"/>
      <c r="AH51" s="322">
        <f t="shared" si="2"/>
        <v>5</v>
      </c>
      <c r="AI51" s="323"/>
      <c r="AJ51" s="324"/>
      <c r="AK51" s="323">
        <f t="shared" si="3"/>
        <v>15</v>
      </c>
      <c r="AL51" s="323"/>
      <c r="AM51" s="323"/>
      <c r="AN51" s="322">
        <f t="shared" si="4"/>
        <v>22</v>
      </c>
      <c r="AO51" s="323"/>
      <c r="AP51" s="323"/>
      <c r="AQ51" s="61" t="s">
        <v>12</v>
      </c>
      <c r="AR51" s="323">
        <f t="shared" si="5"/>
        <v>0</v>
      </c>
      <c r="AS51" s="323"/>
      <c r="AT51" s="323"/>
      <c r="AU51" s="361">
        <f t="shared" si="6"/>
        <v>22</v>
      </c>
      <c r="AV51" s="362"/>
      <c r="AW51" s="363"/>
      <c r="BD51" s="37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6"/>
      <c r="BW51" s="16"/>
      <c r="BX51" s="16"/>
      <c r="BY51" s="16"/>
      <c r="BZ51" s="16"/>
      <c r="CA51" s="16"/>
      <c r="CB51" s="16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6:123" s="14" customFormat="1" ht="19.5" customHeight="1">
      <c r="F52" s="366" t="s">
        <v>4</v>
      </c>
      <c r="G52" s="323"/>
      <c r="H52" s="367" t="str">
        <f t="shared" si="1"/>
        <v>Bohemians 1905 Prag (CZ)</v>
      </c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8"/>
      <c r="AH52" s="322">
        <f t="shared" si="2"/>
        <v>5</v>
      </c>
      <c r="AI52" s="323"/>
      <c r="AJ52" s="324"/>
      <c r="AK52" s="323">
        <f t="shared" si="3"/>
        <v>12</v>
      </c>
      <c r="AL52" s="323"/>
      <c r="AM52" s="323"/>
      <c r="AN52" s="322">
        <f t="shared" si="4"/>
        <v>8</v>
      </c>
      <c r="AO52" s="323"/>
      <c r="AP52" s="323"/>
      <c r="AQ52" s="61" t="s">
        <v>12</v>
      </c>
      <c r="AR52" s="323">
        <f t="shared" si="5"/>
        <v>6</v>
      </c>
      <c r="AS52" s="323"/>
      <c r="AT52" s="323"/>
      <c r="AU52" s="361">
        <f t="shared" si="6"/>
        <v>2</v>
      </c>
      <c r="AV52" s="362"/>
      <c r="AW52" s="363"/>
      <c r="BD52" s="37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6"/>
      <c r="BW52" s="16"/>
      <c r="BX52" s="16"/>
      <c r="BY52" s="16"/>
      <c r="BZ52" s="16"/>
      <c r="CA52" s="16"/>
      <c r="CB52" s="16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6:123" s="14" customFormat="1" ht="19.5" customHeight="1" thickBot="1">
      <c r="F53" s="251" t="s">
        <v>24</v>
      </c>
      <c r="G53" s="314"/>
      <c r="H53" s="364" t="str">
        <f t="shared" si="1"/>
        <v>Aarhus GF (DK)</v>
      </c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/>
      <c r="AH53" s="313">
        <f t="shared" si="2"/>
        <v>5</v>
      </c>
      <c r="AI53" s="314"/>
      <c r="AJ53" s="315"/>
      <c r="AK53" s="314">
        <f t="shared" si="3"/>
        <v>9</v>
      </c>
      <c r="AL53" s="314"/>
      <c r="AM53" s="314"/>
      <c r="AN53" s="313">
        <f t="shared" si="4"/>
        <v>10</v>
      </c>
      <c r="AO53" s="314"/>
      <c r="AP53" s="314"/>
      <c r="AQ53" s="62" t="s">
        <v>12</v>
      </c>
      <c r="AR53" s="314">
        <f t="shared" si="5"/>
        <v>5</v>
      </c>
      <c r="AS53" s="314"/>
      <c r="AT53" s="314"/>
      <c r="AU53" s="358">
        <f t="shared" si="6"/>
        <v>5</v>
      </c>
      <c r="AV53" s="359"/>
      <c r="AW53" s="360"/>
      <c r="BD53" s="37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6"/>
      <c r="BW53" s="16"/>
      <c r="BX53" s="16"/>
      <c r="BY53" s="16"/>
      <c r="BZ53" s="16"/>
      <c r="CA53" s="16"/>
      <c r="CB53" s="16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5" spans="6:7" ht="12.75">
      <c r="F55" t="s">
        <v>0</v>
      </c>
      <c r="G55" t="str">
        <f>H51</f>
        <v>Hertha BSC Berlin</v>
      </c>
    </row>
    <row r="56" spans="6:7" ht="12.75">
      <c r="F56" t="s">
        <v>1</v>
      </c>
      <c r="G56" t="str">
        <f>H52</f>
        <v>Bohemians 1905 Prag (CZ)</v>
      </c>
    </row>
    <row r="57" spans="6:7" ht="12.75">
      <c r="F57" t="s">
        <v>2</v>
      </c>
      <c r="G57" t="str">
        <f>H53</f>
        <v>Aarhus GF (DK)</v>
      </c>
    </row>
    <row r="58" spans="6:25" ht="12.75">
      <c r="F58" t="s">
        <v>3</v>
      </c>
      <c r="G58" t="str">
        <f>H48</f>
        <v>Jugendfussballakademie Düsseldorf</v>
      </c>
      <c r="Y58" t="s">
        <v>190</v>
      </c>
    </row>
    <row r="59" spans="6:25" ht="12.75">
      <c r="F59" t="s">
        <v>4</v>
      </c>
      <c r="G59" t="str">
        <f>H50</f>
        <v>Niendorfer TSV</v>
      </c>
      <c r="Y59" t="s">
        <v>190</v>
      </c>
    </row>
    <row r="60" spans="6:25" ht="12.75">
      <c r="F60" t="s">
        <v>24</v>
      </c>
      <c r="G60" t="str">
        <f>H49</f>
        <v>SG Orken Noithausen</v>
      </c>
      <c r="Y60" t="s">
        <v>190</v>
      </c>
    </row>
  </sheetData>
  <sheetProtection/>
  <mergeCells count="200">
    <mergeCell ref="M3:AS3"/>
    <mergeCell ref="M4:N4"/>
    <mergeCell ref="O4:AS4"/>
    <mergeCell ref="M5:N5"/>
    <mergeCell ref="O5:AS5"/>
    <mergeCell ref="M6:N6"/>
    <mergeCell ref="O8:AS8"/>
    <mergeCell ref="O6:AS6"/>
    <mergeCell ref="O7:AS7"/>
    <mergeCell ref="M9:N9"/>
    <mergeCell ref="M8:N8"/>
    <mergeCell ref="O9:AS9"/>
    <mergeCell ref="M7:N7"/>
    <mergeCell ref="D30:I30"/>
    <mergeCell ref="D28:I28"/>
    <mergeCell ref="D26:I26"/>
    <mergeCell ref="J30:N30"/>
    <mergeCell ref="B29:BC29"/>
    <mergeCell ref="O30:AD30"/>
    <mergeCell ref="AW28:AX28"/>
    <mergeCell ref="AW26:AX26"/>
    <mergeCell ref="B26:C26"/>
    <mergeCell ref="B28:C28"/>
    <mergeCell ref="BB13:BC13"/>
    <mergeCell ref="AW13:BA13"/>
    <mergeCell ref="BB22:BC22"/>
    <mergeCell ref="AZ18:BA18"/>
    <mergeCell ref="AW20:AX20"/>
    <mergeCell ref="AZ22:BA22"/>
    <mergeCell ref="AZ20:BA20"/>
    <mergeCell ref="B17:BC17"/>
    <mergeCell ref="AF14:AV14"/>
    <mergeCell ref="O16:AD16"/>
    <mergeCell ref="O24:AD24"/>
    <mergeCell ref="B25:BC25"/>
    <mergeCell ref="AF22:AV22"/>
    <mergeCell ref="J22:N22"/>
    <mergeCell ref="O22:AD22"/>
    <mergeCell ref="AF24:AV24"/>
    <mergeCell ref="D22:I22"/>
    <mergeCell ref="D24:I24"/>
    <mergeCell ref="J24:N24"/>
    <mergeCell ref="AW24:AX24"/>
    <mergeCell ref="AK52:AM52"/>
    <mergeCell ref="AK51:AM51"/>
    <mergeCell ref="AF30:AV30"/>
    <mergeCell ref="AK47:AM47"/>
    <mergeCell ref="AW36:AX36"/>
    <mergeCell ref="F47:AG47"/>
    <mergeCell ref="J32:N32"/>
    <mergeCell ref="O32:AD32"/>
    <mergeCell ref="AW32:AX32"/>
    <mergeCell ref="AU47:AW47"/>
    <mergeCell ref="AN47:AT47"/>
    <mergeCell ref="B37:BC37"/>
    <mergeCell ref="D34:I34"/>
    <mergeCell ref="J34:N34"/>
    <mergeCell ref="B36:C36"/>
    <mergeCell ref="AH47:AJ47"/>
    <mergeCell ref="AF36:AV36"/>
    <mergeCell ref="AW38:AX38"/>
    <mergeCell ref="B38:C38"/>
    <mergeCell ref="AZ38:BA38"/>
    <mergeCell ref="B32:C32"/>
    <mergeCell ref="D36:I36"/>
    <mergeCell ref="J36:N36"/>
    <mergeCell ref="O36:AD36"/>
    <mergeCell ref="O34:AD34"/>
    <mergeCell ref="AF34:AV34"/>
    <mergeCell ref="B35:BC35"/>
    <mergeCell ref="J26:N26"/>
    <mergeCell ref="O26:AD26"/>
    <mergeCell ref="J28:N28"/>
    <mergeCell ref="O28:AD28"/>
    <mergeCell ref="B27:BC27"/>
    <mergeCell ref="AF28:AV28"/>
    <mergeCell ref="AF26:AV26"/>
    <mergeCell ref="AZ26:BA26"/>
    <mergeCell ref="B31:BC31"/>
    <mergeCell ref="BB28:BC28"/>
    <mergeCell ref="AZ32:BA32"/>
    <mergeCell ref="AW30:AX30"/>
    <mergeCell ref="BB32:BC32"/>
    <mergeCell ref="AF32:AV32"/>
    <mergeCell ref="D32:I32"/>
    <mergeCell ref="AZ28:BA28"/>
    <mergeCell ref="BB30:BC30"/>
    <mergeCell ref="AZ30:BA30"/>
    <mergeCell ref="B20:C20"/>
    <mergeCell ref="B22:C22"/>
    <mergeCell ref="B19:BC19"/>
    <mergeCell ref="B21:BC21"/>
    <mergeCell ref="D20:I20"/>
    <mergeCell ref="O20:AD20"/>
    <mergeCell ref="AW22:AX22"/>
    <mergeCell ref="J20:N20"/>
    <mergeCell ref="AF20:AV20"/>
    <mergeCell ref="B13:C13"/>
    <mergeCell ref="J13:N13"/>
    <mergeCell ref="D13:I13"/>
    <mergeCell ref="D16:I16"/>
    <mergeCell ref="AF16:AV16"/>
    <mergeCell ref="J16:N16"/>
    <mergeCell ref="B16:C16"/>
    <mergeCell ref="O13:AV13"/>
    <mergeCell ref="O14:AD14"/>
    <mergeCell ref="B14:C14"/>
    <mergeCell ref="J14:N14"/>
    <mergeCell ref="D14:I14"/>
    <mergeCell ref="B18:C18"/>
    <mergeCell ref="D18:I18"/>
    <mergeCell ref="B24:C24"/>
    <mergeCell ref="B23:BC23"/>
    <mergeCell ref="J18:N18"/>
    <mergeCell ref="O18:AD18"/>
    <mergeCell ref="AF18:AV18"/>
    <mergeCell ref="BB14:BC14"/>
    <mergeCell ref="AW14:AX14"/>
    <mergeCell ref="AZ14:BA14"/>
    <mergeCell ref="BB26:BC26"/>
    <mergeCell ref="AZ24:BA24"/>
    <mergeCell ref="AW18:AX18"/>
    <mergeCell ref="BB24:BC24"/>
    <mergeCell ref="B15:BC15"/>
    <mergeCell ref="AZ16:BA16"/>
    <mergeCell ref="BB16:BC16"/>
    <mergeCell ref="AZ36:BA36"/>
    <mergeCell ref="BB36:BC36"/>
    <mergeCell ref="BB18:BC18"/>
    <mergeCell ref="BB20:BC20"/>
    <mergeCell ref="B33:BC33"/>
    <mergeCell ref="B34:C34"/>
    <mergeCell ref="AW34:AX34"/>
    <mergeCell ref="AZ34:BA34"/>
    <mergeCell ref="BB34:BC34"/>
    <mergeCell ref="B30:C30"/>
    <mergeCell ref="AW16:AX16"/>
    <mergeCell ref="F48:G48"/>
    <mergeCell ref="H48:AG48"/>
    <mergeCell ref="AR53:AT53"/>
    <mergeCell ref="AN52:AP52"/>
    <mergeCell ref="AH53:AJ53"/>
    <mergeCell ref="AK53:AM53"/>
    <mergeCell ref="AH49:AJ49"/>
    <mergeCell ref="AK49:AM49"/>
    <mergeCell ref="AK50:AM50"/>
    <mergeCell ref="AN49:AP49"/>
    <mergeCell ref="AR49:AT49"/>
    <mergeCell ref="AU49:AW49"/>
    <mergeCell ref="AN50:AP50"/>
    <mergeCell ref="AH48:AJ48"/>
    <mergeCell ref="AK48:AM48"/>
    <mergeCell ref="AN48:AP48"/>
    <mergeCell ref="AR48:AT48"/>
    <mergeCell ref="AU48:AW48"/>
    <mergeCell ref="AU53:AW53"/>
    <mergeCell ref="AR50:AT50"/>
    <mergeCell ref="AU50:AW50"/>
    <mergeCell ref="AN51:AP51"/>
    <mergeCell ref="AR51:AT51"/>
    <mergeCell ref="AU51:AW51"/>
    <mergeCell ref="AR52:AT52"/>
    <mergeCell ref="AU52:AW52"/>
    <mergeCell ref="AN53:AP53"/>
    <mergeCell ref="AH50:AJ50"/>
    <mergeCell ref="F49:G49"/>
    <mergeCell ref="H49:AG49"/>
    <mergeCell ref="AH52:AJ52"/>
    <mergeCell ref="AF38:AV38"/>
    <mergeCell ref="D38:I38"/>
    <mergeCell ref="J38:N38"/>
    <mergeCell ref="O38:AD38"/>
    <mergeCell ref="B41:BC41"/>
    <mergeCell ref="AH51:AJ51"/>
    <mergeCell ref="F53:G53"/>
    <mergeCell ref="H53:AG53"/>
    <mergeCell ref="F50:G50"/>
    <mergeCell ref="H50:AG50"/>
    <mergeCell ref="F51:G51"/>
    <mergeCell ref="H51:AG51"/>
    <mergeCell ref="F52:G52"/>
    <mergeCell ref="H52:AG52"/>
    <mergeCell ref="BB38:BC38"/>
    <mergeCell ref="B39:BC39"/>
    <mergeCell ref="B40:C40"/>
    <mergeCell ref="D40:I40"/>
    <mergeCell ref="J40:N40"/>
    <mergeCell ref="O40:AD40"/>
    <mergeCell ref="AF40:AV40"/>
    <mergeCell ref="AW40:AX40"/>
    <mergeCell ref="AZ40:BA40"/>
    <mergeCell ref="BB40:BC40"/>
    <mergeCell ref="AZ42:BA42"/>
    <mergeCell ref="BB42:BC42"/>
    <mergeCell ref="B42:C42"/>
    <mergeCell ref="D42:I42"/>
    <mergeCell ref="J42:N42"/>
    <mergeCell ref="O42:AD42"/>
    <mergeCell ref="AF42:AV42"/>
    <mergeCell ref="AW42:AX42"/>
  </mergeCells>
  <conditionalFormatting sqref="F48:AW48">
    <cfRule type="expression" priority="1" dxfId="1" stopIfTrue="1">
      <formula>ISBLANK($AZ$42)</formula>
    </cfRule>
    <cfRule type="expression" priority="2" dxfId="0" stopIfTrue="1">
      <formula>($AK$48=$AK$49)*AND($AU$48=$AU$49)*AND($AN$48=$AN$49)</formula>
    </cfRule>
  </conditionalFormatting>
  <conditionalFormatting sqref="F49:AW49">
    <cfRule type="expression" priority="3" dxfId="1" stopIfTrue="1">
      <formula>ISBLANK($AZ$42)</formula>
    </cfRule>
    <cfRule type="expression" priority="4" dxfId="0" stopIfTrue="1">
      <formula>($AK$48=$AK$49)*AND($AU$48=$AU$49)*AND($AN$48=$AN$49)</formula>
    </cfRule>
    <cfRule type="expression" priority="5" dxfId="0" stopIfTrue="1">
      <formula>($AK$50=$AK$49)*AND($AU$50=$AU$49)*AND($AN$50=$AN$49)</formula>
    </cfRule>
  </conditionalFormatting>
  <conditionalFormatting sqref="F50:AW50">
    <cfRule type="expression" priority="6" dxfId="1" stopIfTrue="1">
      <formula>ISBLANK($AZ$42)</formula>
    </cfRule>
    <cfRule type="expression" priority="7" dxfId="0" stopIfTrue="1">
      <formula>($AK$50=$AK$51)*AND($AU$50=$AU$51)*AND($AN$50=$AN$51)</formula>
    </cfRule>
    <cfRule type="expression" priority="8" dxfId="0" stopIfTrue="1">
      <formula>($AK$50=$AK$49)*AND($AU$50=$AU$49)*AND($AN$50=$AN$49)</formula>
    </cfRule>
  </conditionalFormatting>
  <conditionalFormatting sqref="F51:AW51">
    <cfRule type="expression" priority="9" dxfId="1" stopIfTrue="1">
      <formula>ISBLANK($AZ$42)</formula>
    </cfRule>
    <cfRule type="expression" priority="10" dxfId="0" stopIfTrue="1">
      <formula>($AK$50=$AK$51)*AND($AU$50=$AU$51)*AND($AN$50=$AN$51)</formula>
    </cfRule>
    <cfRule type="expression" priority="11" dxfId="0" stopIfTrue="1">
      <formula>($AK$51=$AK$52)*AND($AU$51=$AU$52)*AND($AN$51=$AN$52)</formula>
    </cfRule>
  </conditionalFormatting>
  <conditionalFormatting sqref="F52:AW52">
    <cfRule type="expression" priority="12" dxfId="1" stopIfTrue="1">
      <formula>ISBLANK($AZ$42)</formula>
    </cfRule>
    <cfRule type="expression" priority="13" dxfId="0" stopIfTrue="1">
      <formula>($AK$52=$AK$51)*AND($AU$52=$AU$51)*AND($AN$52=$AN$51)</formula>
    </cfRule>
    <cfRule type="expression" priority="14" dxfId="0" stopIfTrue="1">
      <formula>($AK$52=$AK$53)*AND($AU$52=$AU$53)*AND($AN$52=$AN$53)</formula>
    </cfRule>
  </conditionalFormatting>
  <conditionalFormatting sqref="F53:AW53">
    <cfRule type="expression" priority="15" dxfId="1" stopIfTrue="1">
      <formula>ISBLANK($AZ$42)</formula>
    </cfRule>
    <cfRule type="expression" priority="16" dxfId="0" stopIfTrue="1">
      <formula>($AK$52=$AK$53)*AND($AU$52=$AU$53)*AND($AN$52=$AN$53)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3" r:id="rId1"/>
  <headerFooter alignWithMargins="0">
    <oddFooter>&amp;L&amp;A&amp;Cwww.kadmo.de&amp;R&amp;F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>
    <tabColor indexed="13"/>
  </sheetPr>
  <dimension ref="B1:FA60"/>
  <sheetViews>
    <sheetView showGridLines="0" zoomScale="150" zoomScaleNormal="150" zoomScalePageLayoutView="0" workbookViewId="0" topLeftCell="A43">
      <selection activeCell="T58" sqref="T58:T60"/>
    </sheetView>
  </sheetViews>
  <sheetFormatPr defaultColWidth="1.7109375" defaultRowHeight="12.75"/>
  <cols>
    <col min="1" max="55" width="1.7109375" style="0" customWidth="1"/>
    <col min="56" max="56" width="1.7109375" style="36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1.8515625" style="3" bestFit="1" customWidth="1"/>
    <col min="67" max="67" width="2.7109375" style="3" bestFit="1" customWidth="1"/>
    <col min="68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6" customWidth="1"/>
    <col min="100" max="115" width="1.7109375" style="36" customWidth="1"/>
    <col min="116" max="123" width="1.7109375" style="102" customWidth="1"/>
    <col min="124" max="157" width="1.7109375" style="2" customWidth="1"/>
  </cols>
  <sheetData>
    <row r="1" spans="100:157" ht="9" customHeight="1"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2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</row>
    <row r="2" ht="6" customHeight="1" thickBot="1"/>
    <row r="3" spans="13:45" ht="16.5" thickBot="1">
      <c r="M3" s="284" t="s">
        <v>42</v>
      </c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</row>
    <row r="4" spans="13:46" ht="15">
      <c r="M4" s="287"/>
      <c r="N4" s="288"/>
      <c r="O4" s="289" t="s">
        <v>76</v>
      </c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1"/>
      <c r="AT4" s="6"/>
    </row>
    <row r="5" spans="13:46" ht="15">
      <c r="M5" s="292"/>
      <c r="N5" s="293"/>
      <c r="O5" s="296" t="s">
        <v>84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8"/>
      <c r="AT5" s="6"/>
    </row>
    <row r="6" spans="13:46" ht="15">
      <c r="M6" s="292"/>
      <c r="N6" s="293"/>
      <c r="O6" s="296" t="s">
        <v>78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8"/>
      <c r="AT6" s="6"/>
    </row>
    <row r="7" spans="13:46" ht="15">
      <c r="M7" s="292"/>
      <c r="N7" s="293"/>
      <c r="O7" s="296" t="s">
        <v>82</v>
      </c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8"/>
      <c r="AT7" s="6"/>
    </row>
    <row r="8" spans="13:46" ht="15">
      <c r="M8" s="292"/>
      <c r="N8" s="293"/>
      <c r="O8" s="296" t="s">
        <v>93</v>
      </c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8"/>
      <c r="AT8" s="6"/>
    </row>
    <row r="9" spans="13:46" ht="15.75" thickBot="1">
      <c r="M9" s="299"/>
      <c r="N9" s="300"/>
      <c r="O9" s="294" t="s">
        <v>79</v>
      </c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70"/>
      <c r="AT9" s="6"/>
    </row>
    <row r="11" ht="12.75">
      <c r="B11" s="39" t="s">
        <v>100</v>
      </c>
    </row>
    <row r="12" ht="6" customHeight="1" thickBot="1"/>
    <row r="13" spans="2:157" s="27" customFormat="1" ht="16.5" customHeight="1" thickBot="1">
      <c r="B13" s="335" t="s">
        <v>5</v>
      </c>
      <c r="C13" s="336"/>
      <c r="D13" s="339" t="s">
        <v>6</v>
      </c>
      <c r="E13" s="340"/>
      <c r="F13" s="340"/>
      <c r="G13" s="340"/>
      <c r="H13" s="340"/>
      <c r="I13" s="341"/>
      <c r="J13" s="339" t="s">
        <v>7</v>
      </c>
      <c r="K13" s="340"/>
      <c r="L13" s="340"/>
      <c r="M13" s="340"/>
      <c r="N13" s="341"/>
      <c r="O13" s="339" t="s">
        <v>8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1"/>
      <c r="AW13" s="339" t="s">
        <v>9</v>
      </c>
      <c r="AX13" s="340"/>
      <c r="AY13" s="340"/>
      <c r="AZ13" s="340"/>
      <c r="BA13" s="341"/>
      <c r="BB13" s="337"/>
      <c r="BC13" s="338"/>
      <c r="BD13" s="33"/>
      <c r="BE13" s="30"/>
      <c r="BF13" s="76" t="s">
        <v>10</v>
      </c>
      <c r="BG13" s="77"/>
      <c r="BH13" s="77"/>
      <c r="BI13" s="30"/>
      <c r="BJ13" s="30"/>
      <c r="BK13" s="30"/>
      <c r="BL13" s="30"/>
      <c r="BM13" s="82"/>
      <c r="BN13" s="80"/>
      <c r="BO13" s="80"/>
      <c r="BP13" s="80"/>
      <c r="BQ13" s="81"/>
      <c r="BR13" s="80"/>
      <c r="BS13" s="80"/>
      <c r="BT13" s="30"/>
      <c r="BU13" s="30"/>
      <c r="BV13" s="31"/>
      <c r="BW13" s="31"/>
      <c r="BX13" s="31"/>
      <c r="BY13" s="31"/>
      <c r="BZ13" s="31"/>
      <c r="CA13" s="31"/>
      <c r="CB13" s="31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103"/>
      <c r="DM13" s="103"/>
      <c r="DN13" s="103"/>
      <c r="DO13" s="103"/>
      <c r="DP13" s="103"/>
      <c r="DQ13" s="103"/>
      <c r="DR13" s="103"/>
      <c r="DS13" s="103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</row>
    <row r="14" spans="2:123" s="40" customFormat="1" ht="18" customHeight="1" thickBot="1">
      <c r="B14" s="333"/>
      <c r="C14" s="334"/>
      <c r="D14" s="309">
        <v>1</v>
      </c>
      <c r="E14" s="310"/>
      <c r="F14" s="310"/>
      <c r="G14" s="310"/>
      <c r="H14" s="310"/>
      <c r="I14" s="311"/>
      <c r="J14" s="307">
        <v>0.3986111111111111</v>
      </c>
      <c r="K14" s="307"/>
      <c r="L14" s="307"/>
      <c r="M14" s="307"/>
      <c r="N14" s="308"/>
      <c r="O14" s="342" t="str">
        <f>O4</f>
        <v>PSV Eindhoven (NL)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59" t="s">
        <v>11</v>
      </c>
      <c r="AF14" s="305" t="str">
        <f>O5</f>
        <v>First Vienna Wien (AU)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25">
        <v>2</v>
      </c>
      <c r="AX14" s="329"/>
      <c r="AY14" s="59" t="s">
        <v>12</v>
      </c>
      <c r="AZ14" s="329">
        <v>1</v>
      </c>
      <c r="BA14" s="330"/>
      <c r="BB14" s="325"/>
      <c r="BC14" s="326"/>
      <c r="BD14" s="33"/>
      <c r="BE14" s="30"/>
      <c r="BF14" s="78">
        <f>IF(ISBLANK(AW14),"0",IF(AW14&gt;AZ14,3,IF(AW14=AZ14,1,0)))</f>
        <v>3</v>
      </c>
      <c r="BG14" s="78" t="s">
        <v>12</v>
      </c>
      <c r="BH14" s="78">
        <f>IF(ISBLANK(AZ14),"0",IF(AZ14&gt;AW14,3,IF(AZ14=AW14,1,0)))</f>
        <v>0</v>
      </c>
      <c r="BI14" s="30"/>
      <c r="BJ14" s="30"/>
      <c r="BK14" s="30"/>
      <c r="BL14" s="30"/>
      <c r="BM14" s="104" t="str">
        <f>$O$8</f>
        <v>SpVgg Satteldorf</v>
      </c>
      <c r="BN14" s="80">
        <f>COUNT($BF$18,$BH$22,$BF$26,$BH$36,$BH$42)</f>
        <v>5</v>
      </c>
      <c r="BO14" s="80">
        <f>SUM($BF$18+$BH$22+$BF$26+$BH$36+$BH$42)</f>
        <v>7</v>
      </c>
      <c r="BP14" s="80">
        <f>SUM($AW$18+$AZ$22+$AW$26+$AZ$36+$AZ$42)</f>
        <v>4</v>
      </c>
      <c r="BQ14" s="81" t="s">
        <v>12</v>
      </c>
      <c r="BR14" s="80">
        <f>SUM($AZ$18+$AW$22+$AZ$26+$AW$36+$AW$42)</f>
        <v>11</v>
      </c>
      <c r="BS14" s="80">
        <f aca="true" t="shared" si="0" ref="BS14:BS19">SUM(BP14-BR14)</f>
        <v>-7</v>
      </c>
      <c r="BT14" s="30"/>
      <c r="BU14" s="30" t="str">
        <f>IF(BV14&gt;0,"Mannschaften gleich!",BM14)</f>
        <v>SpVgg Satteldorf</v>
      </c>
      <c r="BV14" s="31">
        <f>IF(AND(BO14=BO15,BS14=BS15,BP14=BP15),1,0)</f>
        <v>0</v>
      </c>
      <c r="BW14" s="31"/>
      <c r="BX14" s="31"/>
      <c r="BY14" s="31"/>
      <c r="BZ14" s="31"/>
      <c r="CA14" s="31"/>
      <c r="CB14" s="31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2:123" s="40" customFormat="1" ht="8.25" customHeight="1" thickBot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3"/>
      <c r="BD15" s="33"/>
      <c r="BE15" s="30"/>
      <c r="BF15" s="78"/>
      <c r="BG15" s="78"/>
      <c r="BH15" s="78"/>
      <c r="BI15" s="30"/>
      <c r="BJ15" s="30"/>
      <c r="BK15" s="30"/>
      <c r="BL15" s="30"/>
      <c r="BM15" s="79" t="str">
        <f>$O$6</f>
        <v>VfL Bochum</v>
      </c>
      <c r="BN15" s="80">
        <f>COUNT($BF$16,$BH$20,$BH$30,$BF$36,$BH$40)</f>
        <v>5</v>
      </c>
      <c r="BO15" s="80">
        <f>SUM($BF$16+$BH$20+$BH$30+$BF$36+$BH$40)</f>
        <v>4</v>
      </c>
      <c r="BP15" s="80">
        <f>SUM($AW$16+$AZ$20+$AZ$30+$AW$36+$AZ$40)</f>
        <v>5</v>
      </c>
      <c r="BQ15" s="81" t="s">
        <v>12</v>
      </c>
      <c r="BR15" s="80">
        <f>SUM($AZ$16+$AW$20+$AW$30+$AZ$36+$AW$40)</f>
        <v>8</v>
      </c>
      <c r="BS15" s="80">
        <f t="shared" si="0"/>
        <v>-3</v>
      </c>
      <c r="BT15" s="30"/>
      <c r="BU15" s="30" t="str">
        <f>IF((BV15+BW15)&gt;0,"Mannschaften gleich!",BM15)</f>
        <v>VfL Bochum</v>
      </c>
      <c r="BV15" s="31">
        <f>IF(AND(BO15=BO16,BS15=BS16,BP15=BP16),1,0)</f>
        <v>0</v>
      </c>
      <c r="BW15" s="31">
        <f>IF(AND(BO14=BO15,BS14=BS15,BP14=BP15),1,0)</f>
        <v>0</v>
      </c>
      <c r="BX15" s="31"/>
      <c r="BY15" s="31"/>
      <c r="BZ15" s="31"/>
      <c r="CA15" s="31"/>
      <c r="CB15" s="31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2:157" s="27" customFormat="1" ht="18" customHeight="1" thickBot="1">
      <c r="B16" s="333"/>
      <c r="C16" s="334"/>
      <c r="D16" s="309">
        <v>2</v>
      </c>
      <c r="E16" s="310"/>
      <c r="F16" s="310"/>
      <c r="G16" s="310"/>
      <c r="H16" s="310"/>
      <c r="I16" s="311"/>
      <c r="J16" s="307">
        <v>0.3986111111111111</v>
      </c>
      <c r="K16" s="307"/>
      <c r="L16" s="307"/>
      <c r="M16" s="307"/>
      <c r="N16" s="308"/>
      <c r="O16" s="342" t="str">
        <f>O6</f>
        <v>VfL Bochum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59" t="s">
        <v>11</v>
      </c>
      <c r="AF16" s="305" t="str">
        <f>O7</f>
        <v>SG Kaarst</v>
      </c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6"/>
      <c r="AW16" s="325">
        <v>2</v>
      </c>
      <c r="AX16" s="329"/>
      <c r="AY16" s="59" t="s">
        <v>12</v>
      </c>
      <c r="AZ16" s="329">
        <v>1</v>
      </c>
      <c r="BA16" s="330"/>
      <c r="BB16" s="325"/>
      <c r="BC16" s="326"/>
      <c r="BD16" s="33"/>
      <c r="BE16" s="30"/>
      <c r="BF16" s="78">
        <f>IF(ISBLANK(AW16),"0",IF(AW16&gt;AZ16,3,IF(AW16=AZ16,1,0)))</f>
        <v>3</v>
      </c>
      <c r="BG16" s="78" t="s">
        <v>12</v>
      </c>
      <c r="BH16" s="78">
        <f>IF(ISBLANK(AZ16),"0",IF(AZ16&gt;AW16,3,IF(AZ16=AW16,1,0)))</f>
        <v>0</v>
      </c>
      <c r="BI16" s="30"/>
      <c r="BJ16" s="30"/>
      <c r="BK16" s="30"/>
      <c r="BL16" s="30"/>
      <c r="BM16" s="79" t="str">
        <f>$O$9</f>
        <v>1. FC Mönchengladbach</v>
      </c>
      <c r="BN16" s="80">
        <f>COUNT($BH$18,$BH$24,$BF$30,$BF$34,$BF$38)</f>
        <v>5</v>
      </c>
      <c r="BO16" s="80">
        <f>SUM($BH$18+$BH$24+$BF$30+$BF$34+$BF$38)</f>
        <v>5</v>
      </c>
      <c r="BP16" s="80">
        <f>SUM($AZ$18+$AZ$24+$AW$30+$AW$34+$AW$38)</f>
        <v>4</v>
      </c>
      <c r="BQ16" s="81" t="s">
        <v>12</v>
      </c>
      <c r="BR16" s="80">
        <f>SUM($AW$18+$AW$24+$AZ$30+$AZ$34+$AZ$38)</f>
        <v>6</v>
      </c>
      <c r="BS16" s="80">
        <f t="shared" si="0"/>
        <v>-2</v>
      </c>
      <c r="BT16" s="30"/>
      <c r="BU16" s="30" t="str">
        <f>IF((BV16+BW16)&gt;0,"Mannschaften gleich!",BM16)</f>
        <v>1. FC Mönchengladbach</v>
      </c>
      <c r="BV16" s="31">
        <f>IF(AND(BO16=BO17,BS16=BS17,BP16=BP17),1,0)</f>
        <v>0</v>
      </c>
      <c r="BW16" s="31">
        <f>IF(AND(BO15=BO16,BS15=BS16,BP15=BP16),1,0)</f>
        <v>0</v>
      </c>
      <c r="BX16" s="31"/>
      <c r="BY16" s="31"/>
      <c r="BZ16" s="31"/>
      <c r="CA16" s="31"/>
      <c r="CB16" s="31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103"/>
      <c r="DM16" s="103"/>
      <c r="DN16" s="103"/>
      <c r="DO16" s="103"/>
      <c r="DP16" s="103"/>
      <c r="DQ16" s="103"/>
      <c r="DR16" s="103"/>
      <c r="DS16" s="103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</row>
    <row r="17" spans="2:157" s="27" customFormat="1" ht="8.25" customHeight="1" thickBot="1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3"/>
      <c r="BD17" s="33"/>
      <c r="BE17" s="30"/>
      <c r="BF17" s="78"/>
      <c r="BG17" s="78"/>
      <c r="BH17" s="78"/>
      <c r="BI17" s="30"/>
      <c r="BJ17" s="30"/>
      <c r="BK17" s="30"/>
      <c r="BL17" s="30"/>
      <c r="BM17" s="82" t="str">
        <f>$O$4</f>
        <v>PSV Eindhoven (NL)</v>
      </c>
      <c r="BN17" s="80">
        <f>COUNT($BF$14,$BF$20,$BH$26,$BF$32,$BH$38)</f>
        <v>5</v>
      </c>
      <c r="BO17" s="80">
        <f>SUM($BF$14+$BF$20+$BH$26+$BF$32+$BH$38)</f>
        <v>15</v>
      </c>
      <c r="BP17" s="80">
        <f>SUM($AW$14+$AW$20+$AZ$26+$AW$32+$AZ$38)</f>
        <v>17</v>
      </c>
      <c r="BQ17" s="81" t="s">
        <v>12</v>
      </c>
      <c r="BR17" s="80">
        <f>SUM($AZ$14+$AZ$20+$AW$26+$AZ$32+$AW$38)</f>
        <v>2</v>
      </c>
      <c r="BS17" s="80">
        <f t="shared" si="0"/>
        <v>15</v>
      </c>
      <c r="BT17" s="30"/>
      <c r="BU17" s="30" t="str">
        <f>IF((BV17+BW17)&gt;0,"Mannschaften gleich!",BM17)</f>
        <v>PSV Eindhoven (NL)</v>
      </c>
      <c r="BV17" s="31">
        <f>IF(AND(BO17=BO18,BS17=BS18,BP17=BP18),1,0)</f>
        <v>0</v>
      </c>
      <c r="BW17" s="31">
        <f>IF(AND(BO16=BO17,BS16=BS17,BP16=BP17),1,0)</f>
        <v>0</v>
      </c>
      <c r="BX17" s="31"/>
      <c r="BY17" s="31"/>
      <c r="BZ17" s="31"/>
      <c r="CA17" s="31"/>
      <c r="CB17" s="31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103"/>
      <c r="DM17" s="103"/>
      <c r="DN17" s="103"/>
      <c r="DO17" s="103"/>
      <c r="DP17" s="103"/>
      <c r="DQ17" s="103"/>
      <c r="DR17" s="103"/>
      <c r="DS17" s="103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</row>
    <row r="18" spans="2:157" s="27" customFormat="1" ht="18" customHeight="1" thickBot="1">
      <c r="B18" s="333"/>
      <c r="C18" s="334"/>
      <c r="D18" s="309">
        <v>3</v>
      </c>
      <c r="E18" s="310"/>
      <c r="F18" s="310"/>
      <c r="G18" s="310"/>
      <c r="H18" s="310"/>
      <c r="I18" s="311"/>
      <c r="J18" s="307">
        <v>0.3986111111111111</v>
      </c>
      <c r="K18" s="307"/>
      <c r="L18" s="307"/>
      <c r="M18" s="307"/>
      <c r="N18" s="308"/>
      <c r="O18" s="312" t="str">
        <f>O8</f>
        <v>SpVgg Satteldorf</v>
      </c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59" t="s">
        <v>11</v>
      </c>
      <c r="AF18" s="304" t="str">
        <f>O9</f>
        <v>1. FC Mönchengladbach</v>
      </c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325">
        <v>0</v>
      </c>
      <c r="AX18" s="329"/>
      <c r="AY18" s="59" t="s">
        <v>12</v>
      </c>
      <c r="AZ18" s="329">
        <v>0</v>
      </c>
      <c r="BA18" s="330"/>
      <c r="BB18" s="325"/>
      <c r="BC18" s="326"/>
      <c r="BD18" s="33"/>
      <c r="BE18" s="30"/>
      <c r="BF18" s="78">
        <f>IF(ISBLANK(AW18),"0",IF(AW18&gt;AZ18,3,IF(AW18=AZ18,1,0)))</f>
        <v>1</v>
      </c>
      <c r="BG18" s="78" t="s">
        <v>12</v>
      </c>
      <c r="BH18" s="78">
        <f>IF(ISBLANK(AZ18),"0",IF(AZ18&gt;AW18,3,IF(AZ18=AW18,1,0)))</f>
        <v>1</v>
      </c>
      <c r="BI18" s="30"/>
      <c r="BJ18" s="30"/>
      <c r="BK18" s="30"/>
      <c r="BL18" s="30"/>
      <c r="BM18" s="79" t="str">
        <f>$O$5</f>
        <v>First Vienna Wien (AU)</v>
      </c>
      <c r="BN18" s="80">
        <f>COUNT($BH$14,$BF$22,$BF$28,$BH$34,$BF$40)</f>
        <v>5</v>
      </c>
      <c r="BO18" s="80">
        <f>SUM($BH$14+$BF$22+$BF$28+$BH$34+$BF$40)</f>
        <v>12</v>
      </c>
      <c r="BP18" s="80">
        <f>SUM($AZ$14+$AW$22+$AW$28+$AZ$34+$AW$40)</f>
        <v>15</v>
      </c>
      <c r="BQ18" s="81" t="s">
        <v>12</v>
      </c>
      <c r="BR18" s="80">
        <f>SUM($AW$14+$AZ$22+$AZ$28+$AW$34+$AZ$40)</f>
        <v>4</v>
      </c>
      <c r="BS18" s="80">
        <f t="shared" si="0"/>
        <v>11</v>
      </c>
      <c r="BT18" s="30"/>
      <c r="BU18" s="30" t="str">
        <f>IF((BV18+BW18)&gt;0,"Mannschaften gleich!",BM18)</f>
        <v>First Vienna Wien (AU)</v>
      </c>
      <c r="BV18" s="31">
        <f>IF(AND(BO18=BO17,BS18=BS17,BP18=BP17),1,0)</f>
        <v>0</v>
      </c>
      <c r="BW18" s="31">
        <f>IF(AND(BO19=BO18,BS19=BS18,BP19=BP18),1,0)</f>
        <v>0</v>
      </c>
      <c r="BX18" s="31"/>
      <c r="BY18" s="31"/>
      <c r="BZ18" s="31"/>
      <c r="CA18" s="31"/>
      <c r="CB18" s="31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103"/>
      <c r="DM18" s="103"/>
      <c r="DN18" s="103"/>
      <c r="DO18" s="103"/>
      <c r="DP18" s="103"/>
      <c r="DQ18" s="103"/>
      <c r="DR18" s="103"/>
      <c r="DS18" s="103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</row>
    <row r="19" spans="2:157" s="27" customFormat="1" ht="8.25" customHeight="1" thickBot="1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3"/>
      <c r="BD19" s="33"/>
      <c r="BE19" s="30"/>
      <c r="BF19" s="78"/>
      <c r="BG19" s="78"/>
      <c r="BH19" s="78"/>
      <c r="BI19" s="30"/>
      <c r="BJ19" s="30"/>
      <c r="BK19" s="30"/>
      <c r="BL19" s="30"/>
      <c r="BM19" s="79" t="str">
        <f>$O$7</f>
        <v>SG Kaarst</v>
      </c>
      <c r="BN19" s="80">
        <f>COUNT($BH$16,$BF$24,$BH$28,$BH$32,$BF$42)</f>
        <v>5</v>
      </c>
      <c r="BO19" s="80">
        <f>SUM($BH$16+$BF$24+$BH$28+$BH$32+$BF$42)</f>
        <v>0</v>
      </c>
      <c r="BP19" s="80">
        <f>SUM($AZ$16+$AW$24+$AZ$28+$AZ$32+$AW$42)</f>
        <v>2</v>
      </c>
      <c r="BQ19" s="81" t="s">
        <v>12</v>
      </c>
      <c r="BR19" s="80">
        <f>SUM($AW$16+$AZ$24+$AW$28+$AW$32+$AZ$42)</f>
        <v>16</v>
      </c>
      <c r="BS19" s="80">
        <f t="shared" si="0"/>
        <v>-14</v>
      </c>
      <c r="BT19" s="30"/>
      <c r="BU19" s="30" t="str">
        <f>IF(BV19&gt;0,"Mannschaften gleich!",BM19)</f>
        <v>SG Kaarst</v>
      </c>
      <c r="BV19" s="31">
        <f>IF(AND(BO19=BO18,BS19=BS18,BP19=BP18),1,0)</f>
        <v>0</v>
      </c>
      <c r="BW19" s="31"/>
      <c r="BX19" s="31"/>
      <c r="BY19" s="31"/>
      <c r="BZ19" s="31"/>
      <c r="CA19" s="31"/>
      <c r="CB19" s="31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103"/>
      <c r="DM19" s="103"/>
      <c r="DN19" s="103"/>
      <c r="DO19" s="103"/>
      <c r="DP19" s="103"/>
      <c r="DQ19" s="103"/>
      <c r="DR19" s="103"/>
      <c r="DS19" s="103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</row>
    <row r="20" spans="2:157" s="27" customFormat="1" ht="18" customHeight="1" thickBot="1">
      <c r="B20" s="333"/>
      <c r="C20" s="334"/>
      <c r="D20" s="309">
        <v>1</v>
      </c>
      <c r="E20" s="310"/>
      <c r="F20" s="310"/>
      <c r="G20" s="310"/>
      <c r="H20" s="310"/>
      <c r="I20" s="311"/>
      <c r="J20" s="307">
        <v>0.43402777777777773</v>
      </c>
      <c r="K20" s="307"/>
      <c r="L20" s="307"/>
      <c r="M20" s="307"/>
      <c r="N20" s="308"/>
      <c r="O20" s="312" t="str">
        <f>O4</f>
        <v>PSV Eindhoven (NL)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59" t="s">
        <v>11</v>
      </c>
      <c r="AF20" s="304" t="str">
        <f>O6</f>
        <v>VfL Bochum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6"/>
      <c r="AW20" s="325">
        <v>1</v>
      </c>
      <c r="AX20" s="329"/>
      <c r="AY20" s="59" t="s">
        <v>12</v>
      </c>
      <c r="AZ20" s="329">
        <v>0</v>
      </c>
      <c r="BA20" s="330"/>
      <c r="BB20" s="325"/>
      <c r="BC20" s="326"/>
      <c r="BD20" s="33"/>
      <c r="BE20" s="30"/>
      <c r="BF20" s="78">
        <f>IF(ISBLANK(AW20),"0",IF(AW20&gt;AZ20,3,IF(AW20=AZ20,1,0)))</f>
        <v>3</v>
      </c>
      <c r="BG20" s="78" t="s">
        <v>12</v>
      </c>
      <c r="BH20" s="78">
        <f>IF(ISBLANK(AZ20),"0",IF(AZ20&gt;AW20,3,IF(AZ20=AW20,1,0)))</f>
        <v>0</v>
      </c>
      <c r="BI20" s="30"/>
      <c r="BJ20" s="30"/>
      <c r="BK20" s="30"/>
      <c r="BL20" s="30"/>
      <c r="BM20" s="33"/>
      <c r="BN20" s="33"/>
      <c r="BO20" s="33"/>
      <c r="BP20" s="33"/>
      <c r="BQ20" s="33"/>
      <c r="BR20" s="33"/>
      <c r="BS20" s="33"/>
      <c r="BT20" s="30"/>
      <c r="BU20" s="30"/>
      <c r="BV20" s="31"/>
      <c r="BW20" s="31"/>
      <c r="BX20" s="31"/>
      <c r="BY20" s="31"/>
      <c r="BZ20" s="31"/>
      <c r="CA20" s="31"/>
      <c r="CB20" s="31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103"/>
      <c r="DM20" s="103"/>
      <c r="DN20" s="103"/>
      <c r="DO20" s="103"/>
      <c r="DP20" s="103"/>
      <c r="DQ20" s="103"/>
      <c r="DR20" s="103"/>
      <c r="DS20" s="103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</row>
    <row r="21" spans="2:157" s="27" customFormat="1" ht="9" customHeight="1" thickBot="1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3"/>
      <c r="BD21" s="33"/>
      <c r="BE21" s="30"/>
      <c r="BF21" s="78"/>
      <c r="BG21" s="78"/>
      <c r="BH21" s="78"/>
      <c r="BI21" s="30"/>
      <c r="BJ21" s="30"/>
      <c r="BK21" s="30"/>
      <c r="BL21" s="30"/>
      <c r="BM21" s="33"/>
      <c r="BN21" s="33"/>
      <c r="BO21" s="33"/>
      <c r="BP21" s="33"/>
      <c r="BQ21" s="33"/>
      <c r="BR21" s="33"/>
      <c r="BS21" s="33"/>
      <c r="BT21" s="30"/>
      <c r="BU21" s="30"/>
      <c r="BV21" s="31"/>
      <c r="BW21" s="31"/>
      <c r="BX21" s="31"/>
      <c r="BY21" s="31"/>
      <c r="BZ21" s="31"/>
      <c r="CA21" s="31"/>
      <c r="CB21" s="31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103"/>
      <c r="DM21" s="103"/>
      <c r="DN21" s="103"/>
      <c r="DO21" s="103"/>
      <c r="DP21" s="103"/>
      <c r="DQ21" s="103"/>
      <c r="DR21" s="103"/>
      <c r="DS21" s="103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</row>
    <row r="22" spans="2:157" s="27" customFormat="1" ht="18" customHeight="1" thickBot="1">
      <c r="B22" s="333"/>
      <c r="C22" s="334"/>
      <c r="D22" s="309">
        <v>2</v>
      </c>
      <c r="E22" s="310"/>
      <c r="F22" s="310"/>
      <c r="G22" s="310"/>
      <c r="H22" s="310"/>
      <c r="I22" s="311"/>
      <c r="J22" s="307">
        <v>0.43402777777777773</v>
      </c>
      <c r="K22" s="307"/>
      <c r="L22" s="307"/>
      <c r="M22" s="307"/>
      <c r="N22" s="308"/>
      <c r="O22" s="312" t="str">
        <f>O5</f>
        <v>First Vienna Wien (AU)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59" t="s">
        <v>11</v>
      </c>
      <c r="AF22" s="304" t="str">
        <f>O8</f>
        <v>SpVgg Satteldorf</v>
      </c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6"/>
      <c r="AW22" s="325">
        <v>2</v>
      </c>
      <c r="AX22" s="329"/>
      <c r="AY22" s="59" t="s">
        <v>12</v>
      </c>
      <c r="AZ22" s="329">
        <v>0</v>
      </c>
      <c r="BA22" s="330"/>
      <c r="BB22" s="325"/>
      <c r="BC22" s="326"/>
      <c r="BD22" s="33"/>
      <c r="BE22" s="30"/>
      <c r="BF22" s="78">
        <f>IF(ISBLANK(AW22),"0",IF(AW22&gt;AZ22,3,IF(AW22=AZ22,1,0)))</f>
        <v>3</v>
      </c>
      <c r="BG22" s="78" t="s">
        <v>12</v>
      </c>
      <c r="BH22" s="78">
        <f>IF(ISBLANK(AZ22),"0",IF(AZ22&gt;AW22,3,IF(AZ22=AW22,1,0)))</f>
        <v>0</v>
      </c>
      <c r="BI22" s="30"/>
      <c r="BJ22" s="30"/>
      <c r="BK22" s="30"/>
      <c r="BL22" s="30"/>
      <c r="BM22" s="33"/>
      <c r="BN22" s="33"/>
      <c r="BO22" s="33"/>
      <c r="BP22" s="33"/>
      <c r="BQ22" s="33"/>
      <c r="BR22" s="33"/>
      <c r="BS22" s="33"/>
      <c r="BT22" s="30"/>
      <c r="BU22" s="30"/>
      <c r="BV22" s="31"/>
      <c r="BW22" s="31"/>
      <c r="BX22" s="31"/>
      <c r="BY22" s="31"/>
      <c r="BZ22" s="31"/>
      <c r="CA22" s="31"/>
      <c r="CB22" s="31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103"/>
      <c r="DM22" s="103"/>
      <c r="DN22" s="103"/>
      <c r="DO22" s="103"/>
      <c r="DP22" s="103"/>
      <c r="DQ22" s="103"/>
      <c r="DR22" s="103"/>
      <c r="DS22" s="103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</row>
    <row r="23" spans="2:157" s="27" customFormat="1" ht="9" customHeight="1" thickBot="1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33"/>
      <c r="BE23" s="30"/>
      <c r="BF23" s="78"/>
      <c r="BG23" s="78"/>
      <c r="BH23" s="78"/>
      <c r="BI23" s="30"/>
      <c r="BJ23" s="30"/>
      <c r="BK23" s="30"/>
      <c r="BL23" s="30"/>
      <c r="BM23" s="33"/>
      <c r="BN23" s="33"/>
      <c r="BO23" s="33"/>
      <c r="BP23" s="33"/>
      <c r="BQ23" s="33"/>
      <c r="BR23" s="33"/>
      <c r="BS23" s="33"/>
      <c r="BT23" s="30"/>
      <c r="BU23" s="30"/>
      <c r="BV23" s="31"/>
      <c r="BW23" s="31"/>
      <c r="BX23" s="31"/>
      <c r="BY23" s="31"/>
      <c r="BZ23" s="31"/>
      <c r="CA23" s="31"/>
      <c r="CB23" s="31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103"/>
      <c r="DM23" s="103"/>
      <c r="DN23" s="103"/>
      <c r="DO23" s="103"/>
      <c r="DP23" s="103"/>
      <c r="DQ23" s="103"/>
      <c r="DR23" s="103"/>
      <c r="DS23" s="103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</row>
    <row r="24" spans="2:157" s="27" customFormat="1" ht="18" customHeight="1" thickBot="1">
      <c r="B24" s="333"/>
      <c r="C24" s="334"/>
      <c r="D24" s="309">
        <v>3</v>
      </c>
      <c r="E24" s="310"/>
      <c r="F24" s="310"/>
      <c r="G24" s="310"/>
      <c r="H24" s="310"/>
      <c r="I24" s="311"/>
      <c r="J24" s="307">
        <v>0.43402777777777773</v>
      </c>
      <c r="K24" s="307"/>
      <c r="L24" s="307"/>
      <c r="M24" s="307"/>
      <c r="N24" s="308"/>
      <c r="O24" s="312" t="str">
        <f>O7</f>
        <v>SG Kaarst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59" t="s">
        <v>11</v>
      </c>
      <c r="AF24" s="304" t="str">
        <f>O9</f>
        <v>1. FC Mönchengladbach</v>
      </c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325">
        <v>0</v>
      </c>
      <c r="AX24" s="329"/>
      <c r="AY24" s="59" t="s">
        <v>12</v>
      </c>
      <c r="AZ24" s="329">
        <v>2</v>
      </c>
      <c r="BA24" s="330"/>
      <c r="BB24" s="325"/>
      <c r="BC24" s="326"/>
      <c r="BD24" s="33"/>
      <c r="BE24" s="30"/>
      <c r="BF24" s="78">
        <f>IF(ISBLANK(AW24),"0",IF(AW24&gt;AZ24,3,IF(AW24=AZ24,1,0)))</f>
        <v>0</v>
      </c>
      <c r="BG24" s="78" t="s">
        <v>12</v>
      </c>
      <c r="BH24" s="78">
        <f>IF(ISBLANK(AZ24),"0",IF(AZ24&gt;AW24,3,IF(AZ24=AW24,1,0)))</f>
        <v>3</v>
      </c>
      <c r="BI24" s="30"/>
      <c r="BJ24" s="30"/>
      <c r="BK24" s="3"/>
      <c r="BL24" s="3"/>
      <c r="BM24" s="3"/>
      <c r="BN24" s="3"/>
      <c r="BO24" s="3"/>
      <c r="BP24" s="3"/>
      <c r="BQ24" s="3"/>
      <c r="BR24" s="3"/>
      <c r="BS24" s="3"/>
      <c r="BT24" s="30"/>
      <c r="BU24" s="30"/>
      <c r="BV24" s="31"/>
      <c r="BW24" s="31"/>
      <c r="BX24" s="31"/>
      <c r="BY24" s="31"/>
      <c r="BZ24" s="31"/>
      <c r="CA24" s="31"/>
      <c r="CB24" s="31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103"/>
      <c r="DM24" s="103"/>
      <c r="DN24" s="103"/>
      <c r="DO24" s="103"/>
      <c r="DP24" s="103"/>
      <c r="DQ24" s="103"/>
      <c r="DR24" s="103"/>
      <c r="DS24" s="103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</row>
    <row r="25" spans="2:157" s="27" customFormat="1" ht="9" customHeight="1" thickBot="1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3"/>
      <c r="BD25" s="33"/>
      <c r="BE25" s="30"/>
      <c r="BF25" s="78"/>
      <c r="BG25" s="78"/>
      <c r="BH25" s="78"/>
      <c r="BI25" s="30"/>
      <c r="BJ25" s="30"/>
      <c r="BK25" s="3"/>
      <c r="BL25" s="3"/>
      <c r="BM25" s="3"/>
      <c r="BN25" s="3"/>
      <c r="BO25" s="3"/>
      <c r="BP25" s="3"/>
      <c r="BQ25" s="3"/>
      <c r="BR25" s="3"/>
      <c r="BS25" s="3"/>
      <c r="BT25" s="30"/>
      <c r="BU25" s="30"/>
      <c r="BV25" s="31"/>
      <c r="BW25" s="31"/>
      <c r="BX25" s="31"/>
      <c r="BY25" s="31"/>
      <c r="BZ25" s="31"/>
      <c r="CA25" s="31"/>
      <c r="CB25" s="31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103"/>
      <c r="DM25" s="103"/>
      <c r="DN25" s="103"/>
      <c r="DO25" s="103"/>
      <c r="DP25" s="103"/>
      <c r="DQ25" s="103"/>
      <c r="DR25" s="103"/>
      <c r="DS25" s="103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</row>
    <row r="26" spans="2:157" s="27" customFormat="1" ht="18" customHeight="1" thickBot="1">
      <c r="B26" s="333"/>
      <c r="C26" s="334"/>
      <c r="D26" s="309">
        <v>1</v>
      </c>
      <c r="E26" s="310"/>
      <c r="F26" s="310"/>
      <c r="G26" s="310"/>
      <c r="H26" s="310"/>
      <c r="I26" s="311"/>
      <c r="J26" s="307">
        <v>0.4694444444444445</v>
      </c>
      <c r="K26" s="307"/>
      <c r="L26" s="307"/>
      <c r="M26" s="307"/>
      <c r="N26" s="308"/>
      <c r="O26" s="312" t="str">
        <f>O8</f>
        <v>SpVgg Satteldorf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59" t="s">
        <v>11</v>
      </c>
      <c r="AF26" s="304" t="str">
        <f>O4</f>
        <v>PSV Eindhoven (NL)</v>
      </c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6"/>
      <c r="AW26" s="325">
        <v>0</v>
      </c>
      <c r="AX26" s="329"/>
      <c r="AY26" s="59" t="s">
        <v>12</v>
      </c>
      <c r="AZ26" s="329">
        <v>8</v>
      </c>
      <c r="BA26" s="330"/>
      <c r="BB26" s="325"/>
      <c r="BC26" s="326"/>
      <c r="BD26" s="105"/>
      <c r="BE26" s="30"/>
      <c r="BF26" s="78">
        <f>IF(ISBLANK(AW26),"0",IF(AW26&gt;AZ26,3,IF(AW26=AZ26,1,0)))</f>
        <v>0</v>
      </c>
      <c r="BG26" s="78" t="s">
        <v>12</v>
      </c>
      <c r="BH26" s="78">
        <f>IF(ISBLANK(AZ26),"0",IF(AZ26&gt;AW26,3,IF(AZ26=AW26,1,0)))</f>
        <v>3</v>
      </c>
      <c r="BI26" s="30"/>
      <c r="BJ26" s="30"/>
      <c r="BK26" s="83"/>
      <c r="BL26" s="83"/>
      <c r="BM26" s="33"/>
      <c r="BN26" s="33"/>
      <c r="BO26" s="33"/>
      <c r="BP26" s="33"/>
      <c r="BQ26" s="33"/>
      <c r="BR26" s="33"/>
      <c r="BS26" s="80"/>
      <c r="BT26" s="30"/>
      <c r="BU26" s="30"/>
      <c r="BV26" s="31"/>
      <c r="BW26" s="31"/>
      <c r="BX26" s="31"/>
      <c r="BY26" s="31"/>
      <c r="BZ26" s="31"/>
      <c r="CA26" s="31"/>
      <c r="CB26" s="31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103"/>
      <c r="DM26" s="103"/>
      <c r="DN26" s="103"/>
      <c r="DO26" s="103"/>
      <c r="DP26" s="103"/>
      <c r="DQ26" s="103"/>
      <c r="DR26" s="103"/>
      <c r="DS26" s="103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</row>
    <row r="27" spans="2:157" s="27" customFormat="1" ht="9" customHeight="1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3"/>
      <c r="BD27" s="105"/>
      <c r="BE27" s="30"/>
      <c r="BF27" s="78"/>
      <c r="BG27" s="78"/>
      <c r="BH27" s="78"/>
      <c r="BI27" s="30"/>
      <c r="BJ27" s="30"/>
      <c r="BK27" s="83"/>
      <c r="BL27" s="83"/>
      <c r="BM27" s="33"/>
      <c r="BN27" s="33"/>
      <c r="BO27" s="33"/>
      <c r="BP27" s="33"/>
      <c r="BQ27" s="33"/>
      <c r="BR27" s="33"/>
      <c r="BS27" s="80"/>
      <c r="BT27" s="30"/>
      <c r="BU27" s="30"/>
      <c r="BV27" s="31"/>
      <c r="BW27" s="31"/>
      <c r="BX27" s="31"/>
      <c r="BY27" s="31"/>
      <c r="BZ27" s="31"/>
      <c r="CA27" s="31"/>
      <c r="CB27" s="31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103"/>
      <c r="DM27" s="103"/>
      <c r="DN27" s="103"/>
      <c r="DO27" s="103"/>
      <c r="DP27" s="103"/>
      <c r="DQ27" s="103"/>
      <c r="DR27" s="103"/>
      <c r="DS27" s="103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</row>
    <row r="28" spans="2:157" s="27" customFormat="1" ht="18" customHeight="1" thickBot="1">
      <c r="B28" s="333"/>
      <c r="C28" s="334"/>
      <c r="D28" s="309">
        <v>2</v>
      </c>
      <c r="E28" s="310"/>
      <c r="F28" s="310"/>
      <c r="G28" s="310"/>
      <c r="H28" s="310"/>
      <c r="I28" s="311"/>
      <c r="J28" s="307">
        <v>0.4694444444444445</v>
      </c>
      <c r="K28" s="307"/>
      <c r="L28" s="307"/>
      <c r="M28" s="307"/>
      <c r="N28" s="308"/>
      <c r="O28" s="312" t="str">
        <f>O5</f>
        <v>First Vienna Wien (AU)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59" t="s">
        <v>11</v>
      </c>
      <c r="AF28" s="304" t="str">
        <f>O7</f>
        <v>SG Kaarst</v>
      </c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325">
        <v>6</v>
      </c>
      <c r="AX28" s="329"/>
      <c r="AY28" s="59" t="s">
        <v>12</v>
      </c>
      <c r="AZ28" s="329">
        <v>0</v>
      </c>
      <c r="BA28" s="330"/>
      <c r="BB28" s="325"/>
      <c r="BC28" s="326"/>
      <c r="BD28" s="105"/>
      <c r="BE28" s="30"/>
      <c r="BF28" s="78">
        <f>IF(ISBLANK(AW28),"0",IF(AW28&gt;AZ28,3,IF(AW28=AZ28,1,0)))</f>
        <v>3</v>
      </c>
      <c r="BG28" s="78" t="s">
        <v>12</v>
      </c>
      <c r="BH28" s="78">
        <f>IF(ISBLANK(AZ28),"0",IF(AZ28&gt;AW28,3,IF(AZ28=AW28,1,0)))</f>
        <v>0</v>
      </c>
      <c r="BI28" s="30"/>
      <c r="BJ28" s="30"/>
      <c r="BK28" s="83"/>
      <c r="BL28" s="83"/>
      <c r="BM28" s="33"/>
      <c r="BN28" s="33"/>
      <c r="BO28" s="33"/>
      <c r="BP28" s="33"/>
      <c r="BQ28" s="33"/>
      <c r="BR28" s="33"/>
      <c r="BS28" s="80"/>
      <c r="BT28" s="30"/>
      <c r="BU28" s="30"/>
      <c r="BV28" s="31"/>
      <c r="BW28" s="31"/>
      <c r="BX28" s="31"/>
      <c r="BY28" s="31"/>
      <c r="BZ28" s="31"/>
      <c r="CA28" s="31"/>
      <c r="CB28" s="31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103"/>
      <c r="DM28" s="103"/>
      <c r="DN28" s="103"/>
      <c r="DO28" s="103"/>
      <c r="DP28" s="103"/>
      <c r="DQ28" s="103"/>
      <c r="DR28" s="103"/>
      <c r="DS28" s="103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</row>
    <row r="29" spans="2:157" s="27" customFormat="1" ht="9" customHeight="1" thickBot="1"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3"/>
      <c r="BD29" s="105"/>
      <c r="BE29" s="30"/>
      <c r="BF29" s="78"/>
      <c r="BG29" s="78"/>
      <c r="BH29" s="78"/>
      <c r="BI29" s="30"/>
      <c r="BJ29" s="30"/>
      <c r="BK29" s="83"/>
      <c r="BL29" s="83"/>
      <c r="BM29" s="33"/>
      <c r="BN29" s="33"/>
      <c r="BO29" s="33"/>
      <c r="BP29" s="33"/>
      <c r="BQ29" s="33"/>
      <c r="BR29" s="33"/>
      <c r="BS29" s="80"/>
      <c r="BT29" s="30"/>
      <c r="BU29" s="30"/>
      <c r="BV29" s="31"/>
      <c r="BW29" s="31"/>
      <c r="BX29" s="31"/>
      <c r="BY29" s="31"/>
      <c r="BZ29" s="31"/>
      <c r="CA29" s="31"/>
      <c r="CB29" s="31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103"/>
      <c r="DM29" s="103"/>
      <c r="DN29" s="103"/>
      <c r="DO29" s="103"/>
      <c r="DP29" s="103"/>
      <c r="DQ29" s="103"/>
      <c r="DR29" s="103"/>
      <c r="DS29" s="103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</row>
    <row r="30" spans="2:157" s="27" customFormat="1" ht="18" customHeight="1" thickBot="1">
      <c r="B30" s="333"/>
      <c r="C30" s="334"/>
      <c r="D30" s="309">
        <v>3</v>
      </c>
      <c r="E30" s="310"/>
      <c r="F30" s="310"/>
      <c r="G30" s="310"/>
      <c r="H30" s="310"/>
      <c r="I30" s="311"/>
      <c r="J30" s="307">
        <v>0.4694444444444445</v>
      </c>
      <c r="K30" s="307"/>
      <c r="L30" s="307"/>
      <c r="M30" s="307"/>
      <c r="N30" s="308"/>
      <c r="O30" s="312" t="str">
        <f>O9</f>
        <v>1. FC Mönchengladbach</v>
      </c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59" t="s">
        <v>11</v>
      </c>
      <c r="AF30" s="304" t="str">
        <f>O6</f>
        <v>VfL Bochum</v>
      </c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6"/>
      <c r="AW30" s="325">
        <v>1</v>
      </c>
      <c r="AX30" s="329"/>
      <c r="AY30" s="59" t="s">
        <v>12</v>
      </c>
      <c r="AZ30" s="329">
        <v>1</v>
      </c>
      <c r="BA30" s="330"/>
      <c r="BB30" s="325"/>
      <c r="BC30" s="326"/>
      <c r="BD30" s="105"/>
      <c r="BE30" s="30"/>
      <c r="BF30" s="78">
        <f>IF(ISBLANK(AW30),"0",IF(AW30&gt;AZ30,3,IF(AW30=AZ30,1,0)))</f>
        <v>1</v>
      </c>
      <c r="BG30" s="78" t="s">
        <v>12</v>
      </c>
      <c r="BH30" s="78">
        <f>IF(ISBLANK(AZ30),"0",IF(AZ30&gt;AW30,3,IF(AZ30=AW30,1,0)))</f>
        <v>1</v>
      </c>
      <c r="BI30" s="30"/>
      <c r="BJ30" s="30"/>
      <c r="BK30" s="83"/>
      <c r="BL30" s="83"/>
      <c r="BM30" s="33"/>
      <c r="BN30" s="33"/>
      <c r="BO30" s="33"/>
      <c r="BP30" s="33"/>
      <c r="BQ30" s="33"/>
      <c r="BR30" s="33"/>
      <c r="BS30" s="80"/>
      <c r="BT30" s="30"/>
      <c r="BU30" s="30"/>
      <c r="BV30" s="31"/>
      <c r="BW30" s="31"/>
      <c r="BX30" s="31"/>
      <c r="BY30" s="31"/>
      <c r="BZ30" s="31"/>
      <c r="CA30" s="31"/>
      <c r="CB30" s="31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103"/>
      <c r="DM30" s="103"/>
      <c r="DN30" s="103"/>
      <c r="DO30" s="103"/>
      <c r="DP30" s="103"/>
      <c r="DQ30" s="103"/>
      <c r="DR30" s="103"/>
      <c r="DS30" s="103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</row>
    <row r="31" spans="2:157" s="27" customFormat="1" ht="9" customHeight="1" thickBot="1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3"/>
      <c r="BD31" s="105"/>
      <c r="BE31" s="30"/>
      <c r="BF31" s="78"/>
      <c r="BG31" s="78"/>
      <c r="BH31" s="78"/>
      <c r="BI31" s="30"/>
      <c r="BJ31" s="30"/>
      <c r="BK31" s="83"/>
      <c r="BL31" s="83"/>
      <c r="BM31" s="33"/>
      <c r="BN31" s="33"/>
      <c r="BO31" s="33"/>
      <c r="BP31" s="33"/>
      <c r="BQ31" s="33"/>
      <c r="BR31" s="33"/>
      <c r="BS31" s="80"/>
      <c r="BT31" s="30"/>
      <c r="BU31" s="30"/>
      <c r="BV31" s="31"/>
      <c r="BW31" s="31"/>
      <c r="BX31" s="31"/>
      <c r="BY31" s="31"/>
      <c r="BZ31" s="31"/>
      <c r="CA31" s="31"/>
      <c r="CB31" s="31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103"/>
      <c r="DM31" s="103"/>
      <c r="DN31" s="103"/>
      <c r="DO31" s="103"/>
      <c r="DP31" s="103"/>
      <c r="DQ31" s="103"/>
      <c r="DR31" s="103"/>
      <c r="DS31" s="103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</row>
    <row r="32" spans="2:157" s="27" customFormat="1" ht="18" customHeight="1" thickBot="1">
      <c r="B32" s="333"/>
      <c r="C32" s="334"/>
      <c r="D32" s="309">
        <v>1</v>
      </c>
      <c r="E32" s="310"/>
      <c r="F32" s="310"/>
      <c r="G32" s="310"/>
      <c r="H32" s="310"/>
      <c r="I32" s="311"/>
      <c r="J32" s="307">
        <v>0.5048611111111111</v>
      </c>
      <c r="K32" s="307"/>
      <c r="L32" s="307"/>
      <c r="M32" s="307"/>
      <c r="N32" s="308"/>
      <c r="O32" s="312" t="str">
        <f>O4</f>
        <v>PSV Eindhoven (NL)</v>
      </c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59" t="s">
        <v>11</v>
      </c>
      <c r="AF32" s="304" t="str">
        <f>O7</f>
        <v>SG Kaarst</v>
      </c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6"/>
      <c r="AW32" s="325">
        <v>4</v>
      </c>
      <c r="AX32" s="329"/>
      <c r="AY32" s="59" t="s">
        <v>12</v>
      </c>
      <c r="AZ32" s="329">
        <v>1</v>
      </c>
      <c r="BA32" s="330"/>
      <c r="BB32" s="325"/>
      <c r="BC32" s="326"/>
      <c r="BD32" s="105"/>
      <c r="BE32" s="30"/>
      <c r="BF32" s="78">
        <f>IF(ISBLANK(AW32),"0",IF(AW32&gt;AZ32,3,IF(AW32=AZ32,1,0)))</f>
        <v>3</v>
      </c>
      <c r="BG32" s="78" t="s">
        <v>12</v>
      </c>
      <c r="BH32" s="78">
        <f>IF(ISBLANK(AZ32),"0",IF(AZ32&gt;AW32,3,IF(AZ32=AW32,1,0)))</f>
        <v>0</v>
      </c>
      <c r="BI32" s="30"/>
      <c r="BJ32" s="30"/>
      <c r="BK32" s="83"/>
      <c r="BL32" s="83"/>
      <c r="BM32" s="33"/>
      <c r="BN32" s="33"/>
      <c r="BO32" s="33"/>
      <c r="BP32" s="33"/>
      <c r="BQ32" s="33"/>
      <c r="BR32" s="33"/>
      <c r="BS32" s="80"/>
      <c r="BT32" s="30"/>
      <c r="BU32" s="30"/>
      <c r="BV32" s="31"/>
      <c r="BW32" s="31"/>
      <c r="BX32" s="31"/>
      <c r="BY32" s="31"/>
      <c r="BZ32" s="31"/>
      <c r="CA32" s="31"/>
      <c r="CB32" s="31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103"/>
      <c r="DM32" s="103"/>
      <c r="DN32" s="103"/>
      <c r="DO32" s="103"/>
      <c r="DP32" s="103"/>
      <c r="DQ32" s="103"/>
      <c r="DR32" s="103"/>
      <c r="DS32" s="103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</row>
    <row r="33" spans="2:157" s="27" customFormat="1" ht="9" customHeight="1" thickBot="1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33"/>
      <c r="BE33" s="30"/>
      <c r="BF33" s="78"/>
      <c r="BG33" s="78"/>
      <c r="BH33" s="78"/>
      <c r="BI33" s="30"/>
      <c r="BJ33" s="30"/>
      <c r="BK33" s="30"/>
      <c r="BL33" s="30"/>
      <c r="BM33" s="33"/>
      <c r="BN33" s="33"/>
      <c r="BO33" s="33"/>
      <c r="BP33" s="33"/>
      <c r="BQ33" s="33"/>
      <c r="BR33" s="33"/>
      <c r="BS33" s="33"/>
      <c r="BT33" s="30"/>
      <c r="BU33" s="30"/>
      <c r="BV33" s="31"/>
      <c r="BW33" s="31"/>
      <c r="BX33" s="31"/>
      <c r="BY33" s="31"/>
      <c r="BZ33" s="31"/>
      <c r="CA33" s="31"/>
      <c r="CB33" s="31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103"/>
      <c r="DM33" s="103"/>
      <c r="DN33" s="103"/>
      <c r="DO33" s="103"/>
      <c r="DP33" s="103"/>
      <c r="DQ33" s="103"/>
      <c r="DR33" s="103"/>
      <c r="DS33" s="103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</row>
    <row r="34" spans="2:157" s="27" customFormat="1" ht="18" customHeight="1" thickBot="1">
      <c r="B34" s="333"/>
      <c r="C34" s="334"/>
      <c r="D34" s="309">
        <v>2</v>
      </c>
      <c r="E34" s="310"/>
      <c r="F34" s="310"/>
      <c r="G34" s="310"/>
      <c r="H34" s="310"/>
      <c r="I34" s="311"/>
      <c r="J34" s="307">
        <v>0.5048611111111111</v>
      </c>
      <c r="K34" s="307"/>
      <c r="L34" s="307"/>
      <c r="M34" s="307"/>
      <c r="N34" s="308"/>
      <c r="O34" s="312" t="str">
        <f>O9</f>
        <v>1. FC Mönchengladbach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59" t="s">
        <v>11</v>
      </c>
      <c r="AF34" s="304" t="str">
        <f>O5</f>
        <v>First Vienna Wien (AU)</v>
      </c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6"/>
      <c r="AW34" s="325">
        <v>1</v>
      </c>
      <c r="AX34" s="329"/>
      <c r="AY34" s="59" t="s">
        <v>12</v>
      </c>
      <c r="AZ34" s="329">
        <v>3</v>
      </c>
      <c r="BA34" s="330"/>
      <c r="BB34" s="325"/>
      <c r="BC34" s="326"/>
      <c r="BD34" s="33"/>
      <c r="BE34" s="30"/>
      <c r="BF34" s="78">
        <f>IF(ISBLANK(AW34),"0",IF(AW34&gt;AZ34,3,IF(AW34=AZ34,1,0)))</f>
        <v>0</v>
      </c>
      <c r="BG34" s="78" t="s">
        <v>12</v>
      </c>
      <c r="BH34" s="78">
        <f>IF(ISBLANK(AZ34),"0",IF(AZ34&gt;AW34,3,IF(AZ34=AW34,1,0)))</f>
        <v>3</v>
      </c>
      <c r="BI34" s="30"/>
      <c r="BJ34" s="30"/>
      <c r="BK34" s="30"/>
      <c r="BL34" s="30"/>
      <c r="BM34" s="33"/>
      <c r="BN34" s="33"/>
      <c r="BO34" s="33"/>
      <c r="BP34" s="33"/>
      <c r="BQ34" s="33"/>
      <c r="BR34" s="33"/>
      <c r="BS34" s="33"/>
      <c r="BT34" s="30"/>
      <c r="BU34" s="30"/>
      <c r="BV34" s="31"/>
      <c r="BW34" s="31"/>
      <c r="BX34" s="31"/>
      <c r="BY34" s="31"/>
      <c r="BZ34" s="31"/>
      <c r="CA34" s="31"/>
      <c r="CB34" s="31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103"/>
      <c r="DM34" s="103"/>
      <c r="DN34" s="103"/>
      <c r="DO34" s="103"/>
      <c r="DP34" s="103"/>
      <c r="DQ34" s="103"/>
      <c r="DR34" s="103"/>
      <c r="DS34" s="103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</row>
    <row r="35" spans="2:157" s="27" customFormat="1" ht="9" customHeight="1" thickBot="1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3"/>
      <c r="BD35" s="33"/>
      <c r="BE35" s="30"/>
      <c r="BF35" s="78"/>
      <c r="BG35" s="78"/>
      <c r="BH35" s="78"/>
      <c r="BI35" s="30"/>
      <c r="BJ35" s="30"/>
      <c r="BK35" s="30"/>
      <c r="BL35" s="30"/>
      <c r="BM35" s="33"/>
      <c r="BN35" s="33"/>
      <c r="BO35" s="33"/>
      <c r="BP35" s="33"/>
      <c r="BQ35" s="33"/>
      <c r="BR35" s="33"/>
      <c r="BS35" s="33"/>
      <c r="BT35" s="30"/>
      <c r="BU35" s="30"/>
      <c r="BV35" s="31"/>
      <c r="BW35" s="31"/>
      <c r="BX35" s="31"/>
      <c r="BY35" s="31"/>
      <c r="BZ35" s="31"/>
      <c r="CA35" s="31"/>
      <c r="CB35" s="31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103"/>
      <c r="DM35" s="103"/>
      <c r="DN35" s="103"/>
      <c r="DO35" s="103"/>
      <c r="DP35" s="103"/>
      <c r="DQ35" s="103"/>
      <c r="DR35" s="103"/>
      <c r="DS35" s="103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</row>
    <row r="36" spans="2:157" s="27" customFormat="1" ht="18" customHeight="1" thickBot="1">
      <c r="B36" s="333"/>
      <c r="C36" s="334"/>
      <c r="D36" s="309">
        <v>3</v>
      </c>
      <c r="E36" s="310"/>
      <c r="F36" s="310"/>
      <c r="G36" s="310"/>
      <c r="H36" s="310"/>
      <c r="I36" s="311"/>
      <c r="J36" s="307">
        <v>0.5048611111111111</v>
      </c>
      <c r="K36" s="307"/>
      <c r="L36" s="307"/>
      <c r="M36" s="307"/>
      <c r="N36" s="308"/>
      <c r="O36" s="312" t="str">
        <f>O6</f>
        <v>VfL Bochum</v>
      </c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59" t="s">
        <v>11</v>
      </c>
      <c r="AF36" s="304" t="str">
        <f>O8</f>
        <v>SpVgg Satteldorf</v>
      </c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6"/>
      <c r="AW36" s="325">
        <v>1</v>
      </c>
      <c r="AX36" s="329"/>
      <c r="AY36" s="59" t="s">
        <v>12</v>
      </c>
      <c r="AZ36" s="329">
        <v>2</v>
      </c>
      <c r="BA36" s="330"/>
      <c r="BB36" s="325"/>
      <c r="BC36" s="326"/>
      <c r="BD36" s="33"/>
      <c r="BE36" s="30"/>
      <c r="BF36" s="78">
        <f>IF(ISBLANK(AW36),"0",IF(AW36&gt;AZ36,3,IF(AW36=AZ36,1,0)))</f>
        <v>0</v>
      </c>
      <c r="BG36" s="78" t="s">
        <v>12</v>
      </c>
      <c r="BH36" s="78">
        <f>IF(ISBLANK(AZ36),"0",IF(AZ36&gt;AW36,3,IF(AZ36=AW36,1,0)))</f>
        <v>3</v>
      </c>
      <c r="BI36" s="30"/>
      <c r="BJ36" s="30"/>
      <c r="BK36" s="3"/>
      <c r="BL36" s="3"/>
      <c r="BM36" s="3"/>
      <c r="BN36" s="3"/>
      <c r="BO36" s="3"/>
      <c r="BP36" s="3"/>
      <c r="BQ36" s="3"/>
      <c r="BR36" s="3"/>
      <c r="BS36" s="3"/>
      <c r="BT36" s="30"/>
      <c r="BU36" s="30"/>
      <c r="BV36" s="31"/>
      <c r="BW36" s="31"/>
      <c r="BX36" s="31"/>
      <c r="BY36" s="31"/>
      <c r="BZ36" s="31"/>
      <c r="CA36" s="31"/>
      <c r="CB36" s="31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103"/>
      <c r="DM36" s="103"/>
      <c r="DN36" s="103"/>
      <c r="DO36" s="103"/>
      <c r="DP36" s="103"/>
      <c r="DQ36" s="103"/>
      <c r="DR36" s="103"/>
      <c r="DS36" s="103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</row>
    <row r="37" spans="2:157" s="27" customFormat="1" ht="9" customHeight="1" thickBot="1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3"/>
      <c r="BD37" s="33"/>
      <c r="BE37" s="30"/>
      <c r="BF37" s="78"/>
      <c r="BG37" s="78"/>
      <c r="BH37" s="78"/>
      <c r="BI37" s="30"/>
      <c r="BJ37" s="30"/>
      <c r="BK37" s="3"/>
      <c r="BL37" s="3"/>
      <c r="BM37" s="3"/>
      <c r="BN37" s="3"/>
      <c r="BO37" s="3"/>
      <c r="BP37" s="3"/>
      <c r="BQ37" s="3"/>
      <c r="BR37" s="3"/>
      <c r="BS37" s="3"/>
      <c r="BT37" s="30"/>
      <c r="BU37" s="30"/>
      <c r="BV37" s="31"/>
      <c r="BW37" s="31"/>
      <c r="BX37" s="31"/>
      <c r="BY37" s="31"/>
      <c r="BZ37" s="31"/>
      <c r="CA37" s="31"/>
      <c r="CB37" s="31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103"/>
      <c r="DM37" s="103"/>
      <c r="DN37" s="103"/>
      <c r="DO37" s="103"/>
      <c r="DP37" s="103"/>
      <c r="DQ37" s="103"/>
      <c r="DR37" s="103"/>
      <c r="DS37" s="103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</row>
    <row r="38" spans="2:157" s="27" customFormat="1" ht="18" customHeight="1" thickBot="1">
      <c r="B38" s="333"/>
      <c r="C38" s="334"/>
      <c r="D38" s="309">
        <v>1</v>
      </c>
      <c r="E38" s="310"/>
      <c r="F38" s="310"/>
      <c r="G38" s="310"/>
      <c r="H38" s="310"/>
      <c r="I38" s="311"/>
      <c r="J38" s="307">
        <v>0.5638888888888889</v>
      </c>
      <c r="K38" s="307"/>
      <c r="L38" s="307"/>
      <c r="M38" s="307"/>
      <c r="N38" s="308"/>
      <c r="O38" s="312" t="str">
        <f>O9</f>
        <v>1. FC Mönchengladbach</v>
      </c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59" t="s">
        <v>11</v>
      </c>
      <c r="AF38" s="304" t="str">
        <f>O4</f>
        <v>PSV Eindhoven (NL)</v>
      </c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4"/>
      <c r="AW38" s="325">
        <v>0</v>
      </c>
      <c r="AX38" s="329"/>
      <c r="AY38" s="59" t="s">
        <v>12</v>
      </c>
      <c r="AZ38" s="329">
        <v>2</v>
      </c>
      <c r="BA38" s="330"/>
      <c r="BB38" s="325"/>
      <c r="BC38" s="326"/>
      <c r="BD38" s="105"/>
      <c r="BE38" s="30"/>
      <c r="BF38" s="78">
        <f>IF(ISBLANK(AW38),"0",IF(AW38&gt;AZ38,3,IF(AW38=AZ38,1,0)))</f>
        <v>0</v>
      </c>
      <c r="BG38" s="78" t="s">
        <v>12</v>
      </c>
      <c r="BH38" s="78">
        <f>IF(ISBLANK(AZ38),"0",IF(AZ38&gt;AW38,3,IF(AZ38=AW38,1,0)))</f>
        <v>3</v>
      </c>
      <c r="BI38" s="30"/>
      <c r="BJ38" s="30"/>
      <c r="BK38" s="83"/>
      <c r="BL38" s="83"/>
      <c r="BM38" s="33"/>
      <c r="BN38" s="33"/>
      <c r="BO38" s="33"/>
      <c r="BP38" s="33"/>
      <c r="BQ38" s="33"/>
      <c r="BR38" s="33"/>
      <c r="BS38" s="80"/>
      <c r="BT38" s="30"/>
      <c r="BU38" s="30"/>
      <c r="BV38" s="31"/>
      <c r="BW38" s="31"/>
      <c r="BX38" s="31"/>
      <c r="BY38" s="31"/>
      <c r="BZ38" s="31"/>
      <c r="CA38" s="31"/>
      <c r="CB38" s="31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103"/>
      <c r="DM38" s="103"/>
      <c r="DN38" s="103"/>
      <c r="DO38" s="103"/>
      <c r="DP38" s="103"/>
      <c r="DQ38" s="103"/>
      <c r="DR38" s="103"/>
      <c r="DS38" s="103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</row>
    <row r="39" spans="2:157" s="27" customFormat="1" ht="9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3"/>
      <c r="BD39" s="105"/>
      <c r="BE39" s="30"/>
      <c r="BF39" s="78"/>
      <c r="BG39" s="78"/>
      <c r="BH39" s="78"/>
      <c r="BI39" s="30"/>
      <c r="BJ39" s="30"/>
      <c r="BK39" s="83"/>
      <c r="BL39" s="83"/>
      <c r="BM39" s="33"/>
      <c r="BN39" s="33"/>
      <c r="BO39" s="33"/>
      <c r="BP39" s="33"/>
      <c r="BQ39" s="33"/>
      <c r="BR39" s="33"/>
      <c r="BS39" s="80"/>
      <c r="BT39" s="30"/>
      <c r="BU39" s="30"/>
      <c r="BV39" s="31"/>
      <c r="BW39" s="31"/>
      <c r="BX39" s="31"/>
      <c r="BY39" s="31"/>
      <c r="BZ39" s="31"/>
      <c r="CA39" s="31"/>
      <c r="CB39" s="31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103"/>
      <c r="DM39" s="103"/>
      <c r="DN39" s="103"/>
      <c r="DO39" s="103"/>
      <c r="DP39" s="103"/>
      <c r="DQ39" s="103"/>
      <c r="DR39" s="103"/>
      <c r="DS39" s="103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</row>
    <row r="40" spans="2:157" s="27" customFormat="1" ht="18" customHeight="1" thickBot="1">
      <c r="B40" s="333"/>
      <c r="C40" s="334"/>
      <c r="D40" s="309">
        <v>2</v>
      </c>
      <c r="E40" s="310"/>
      <c r="F40" s="310"/>
      <c r="G40" s="310"/>
      <c r="H40" s="310"/>
      <c r="I40" s="311"/>
      <c r="J40" s="307">
        <v>0.5638888888888889</v>
      </c>
      <c r="K40" s="307"/>
      <c r="L40" s="307"/>
      <c r="M40" s="307"/>
      <c r="N40" s="308"/>
      <c r="O40" s="312" t="str">
        <f>O5</f>
        <v>First Vienna Wien (AU)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59" t="s">
        <v>11</v>
      </c>
      <c r="AF40" s="304" t="str">
        <f>O6</f>
        <v>VfL Bochum</v>
      </c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6"/>
      <c r="AW40" s="325">
        <v>3</v>
      </c>
      <c r="AX40" s="329"/>
      <c r="AY40" s="59" t="s">
        <v>12</v>
      </c>
      <c r="AZ40" s="329">
        <v>1</v>
      </c>
      <c r="BA40" s="330"/>
      <c r="BB40" s="325"/>
      <c r="BC40" s="326"/>
      <c r="BD40" s="105"/>
      <c r="BE40" s="30"/>
      <c r="BF40" s="78">
        <f>IF(ISBLANK(AW40),"0",IF(AW40&gt;AZ40,3,IF(AW40=AZ40,1,0)))</f>
        <v>3</v>
      </c>
      <c r="BG40" s="78" t="s">
        <v>12</v>
      </c>
      <c r="BH40" s="78">
        <f>IF(ISBLANK(AZ40),"0",IF(AZ40&gt;AW40,3,IF(AZ40=AW40,1,0)))</f>
        <v>0</v>
      </c>
      <c r="BI40" s="30"/>
      <c r="BJ40" s="30"/>
      <c r="BK40" s="83"/>
      <c r="BL40" s="83"/>
      <c r="BM40" s="33"/>
      <c r="BN40" s="33"/>
      <c r="BO40" s="33"/>
      <c r="BP40" s="33"/>
      <c r="BQ40" s="33"/>
      <c r="BR40" s="33"/>
      <c r="BS40" s="80"/>
      <c r="BT40" s="30"/>
      <c r="BU40" s="30"/>
      <c r="BV40" s="31"/>
      <c r="BW40" s="31"/>
      <c r="BX40" s="31"/>
      <c r="BY40" s="31"/>
      <c r="BZ40" s="31"/>
      <c r="CA40" s="31"/>
      <c r="CB40" s="31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103"/>
      <c r="DM40" s="103"/>
      <c r="DN40" s="103"/>
      <c r="DO40" s="103"/>
      <c r="DP40" s="103"/>
      <c r="DQ40" s="103"/>
      <c r="DR40" s="103"/>
      <c r="DS40" s="103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</row>
    <row r="41" spans="2:157" s="27" customFormat="1" ht="9" customHeight="1" thickBot="1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3"/>
      <c r="BD41" s="105"/>
      <c r="BE41" s="30"/>
      <c r="BF41" s="78"/>
      <c r="BG41" s="78"/>
      <c r="BH41" s="78"/>
      <c r="BI41" s="30"/>
      <c r="BJ41" s="30"/>
      <c r="BK41" s="83"/>
      <c r="BL41" s="83"/>
      <c r="BM41" s="33"/>
      <c r="BN41" s="33"/>
      <c r="BO41" s="33"/>
      <c r="BP41" s="33"/>
      <c r="BQ41" s="33"/>
      <c r="BR41" s="33"/>
      <c r="BS41" s="80"/>
      <c r="BT41" s="30"/>
      <c r="BU41" s="30"/>
      <c r="BV41" s="31"/>
      <c r="BW41" s="31"/>
      <c r="BX41" s="31"/>
      <c r="BY41" s="31"/>
      <c r="BZ41" s="31"/>
      <c r="CA41" s="31"/>
      <c r="CB41" s="31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103"/>
      <c r="DM41" s="103"/>
      <c r="DN41" s="103"/>
      <c r="DO41" s="103"/>
      <c r="DP41" s="103"/>
      <c r="DQ41" s="103"/>
      <c r="DR41" s="103"/>
      <c r="DS41" s="103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</row>
    <row r="42" spans="2:157" s="27" customFormat="1" ht="18" customHeight="1" thickBot="1">
      <c r="B42" s="333"/>
      <c r="C42" s="334"/>
      <c r="D42" s="309">
        <v>3</v>
      </c>
      <c r="E42" s="310"/>
      <c r="F42" s="310"/>
      <c r="G42" s="310"/>
      <c r="H42" s="310"/>
      <c r="I42" s="311"/>
      <c r="J42" s="307">
        <v>0.5638888888888889</v>
      </c>
      <c r="K42" s="307"/>
      <c r="L42" s="307"/>
      <c r="M42" s="307"/>
      <c r="N42" s="308"/>
      <c r="O42" s="312" t="str">
        <f>O7</f>
        <v>SG Kaarst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59" t="s">
        <v>11</v>
      </c>
      <c r="AF42" s="304" t="str">
        <f>O8</f>
        <v>SpVgg Satteldorf</v>
      </c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6"/>
      <c r="AW42" s="325">
        <v>0</v>
      </c>
      <c r="AX42" s="329"/>
      <c r="AY42" s="59" t="s">
        <v>12</v>
      </c>
      <c r="AZ42" s="329">
        <v>2</v>
      </c>
      <c r="BA42" s="330"/>
      <c r="BB42" s="325"/>
      <c r="BC42" s="326"/>
      <c r="BD42" s="105"/>
      <c r="BE42" s="30"/>
      <c r="BF42" s="78">
        <f>IF(ISBLANK(AW42),"0",IF(AW42&gt;AZ42,3,IF(AW42=AZ42,1,0)))</f>
        <v>0</v>
      </c>
      <c r="BG42" s="78" t="s">
        <v>12</v>
      </c>
      <c r="BH42" s="78">
        <f>IF(ISBLANK(AZ42),"0",IF(AZ42&gt;AW42,3,IF(AZ42=AW42,1,0)))</f>
        <v>3</v>
      </c>
      <c r="BI42" s="30"/>
      <c r="BJ42" s="30"/>
      <c r="BK42" s="83"/>
      <c r="BL42" s="83"/>
      <c r="BM42" s="33"/>
      <c r="BN42" s="33"/>
      <c r="BO42" s="33"/>
      <c r="BP42" s="33"/>
      <c r="BQ42" s="33"/>
      <c r="BR42" s="33"/>
      <c r="BS42" s="80"/>
      <c r="BT42" s="30"/>
      <c r="BU42" s="30"/>
      <c r="BV42" s="31"/>
      <c r="BW42" s="31"/>
      <c r="BX42" s="31"/>
      <c r="BY42" s="31"/>
      <c r="BZ42" s="31"/>
      <c r="CA42" s="31"/>
      <c r="CB42" s="31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103"/>
      <c r="DM42" s="103"/>
      <c r="DN42" s="103"/>
      <c r="DO42" s="103"/>
      <c r="DP42" s="103"/>
      <c r="DQ42" s="103"/>
      <c r="DR42" s="103"/>
      <c r="DS42" s="103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</row>
    <row r="44" ht="12.75">
      <c r="B44" s="39" t="s">
        <v>23</v>
      </c>
    </row>
    <row r="45" ht="6" customHeight="1"/>
    <row r="46" spans="27:123" s="42" customFormat="1" ht="13.5" customHeight="1" thickBot="1">
      <c r="AA46" s="43"/>
      <c r="AB46" s="43"/>
      <c r="AC46" s="43"/>
      <c r="AD46" s="43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44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100"/>
      <c r="BW46" s="100"/>
      <c r="BX46" s="100"/>
      <c r="BY46" s="100"/>
      <c r="BZ46" s="100"/>
      <c r="CA46" s="100"/>
      <c r="CB46" s="100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6:123" s="14" customFormat="1" ht="16.5" thickBot="1">
      <c r="F47" s="348" t="s">
        <v>16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32"/>
      <c r="AH47" s="327" t="s">
        <v>17</v>
      </c>
      <c r="AI47" s="328"/>
      <c r="AJ47" s="328"/>
      <c r="AK47" s="327" t="s">
        <v>13</v>
      </c>
      <c r="AL47" s="328"/>
      <c r="AM47" s="328"/>
      <c r="AN47" s="327" t="s">
        <v>14</v>
      </c>
      <c r="AO47" s="328"/>
      <c r="AP47" s="328"/>
      <c r="AQ47" s="328"/>
      <c r="AR47" s="328"/>
      <c r="AS47" s="328"/>
      <c r="AT47" s="332"/>
      <c r="AU47" s="328" t="s">
        <v>15</v>
      </c>
      <c r="AV47" s="328"/>
      <c r="AW47" s="331"/>
      <c r="BD47" s="37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6"/>
      <c r="BW47" s="16"/>
      <c r="BX47" s="16"/>
      <c r="BY47" s="16"/>
      <c r="BZ47" s="16"/>
      <c r="CA47" s="16"/>
      <c r="CB47" s="16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6:123" s="14" customFormat="1" ht="19.5" customHeight="1">
      <c r="F48" s="352" t="s">
        <v>0</v>
      </c>
      <c r="G48" s="320"/>
      <c r="H48" s="353" t="str">
        <f aca="true" t="shared" si="1" ref="H48:H53">(IF(ISBLANK($AZ$14),"",BU14))</f>
        <v>SpVgg Satteldorf</v>
      </c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4"/>
      <c r="AH48" s="319">
        <f aca="true" t="shared" si="2" ref="AH48:AH53">(IF(ISBLANK($AZ$14),"",BN14))</f>
        <v>5</v>
      </c>
      <c r="AI48" s="320"/>
      <c r="AJ48" s="321"/>
      <c r="AK48" s="320">
        <f aca="true" t="shared" si="3" ref="AK48:AK53">(IF(ISBLANK($AZ$14),"",BO14))</f>
        <v>7</v>
      </c>
      <c r="AL48" s="320"/>
      <c r="AM48" s="320"/>
      <c r="AN48" s="319">
        <f aca="true" t="shared" si="4" ref="AN48:AN53">(IF(ISBLANK($AZ$14),"",BP14))</f>
        <v>4</v>
      </c>
      <c r="AO48" s="320"/>
      <c r="AP48" s="320"/>
      <c r="AQ48" s="60" t="s">
        <v>12</v>
      </c>
      <c r="AR48" s="320">
        <f aca="true" t="shared" si="5" ref="AR48:AR53">(IF(ISBLANK($AZ$14),"",BR14))</f>
        <v>11</v>
      </c>
      <c r="AS48" s="320"/>
      <c r="AT48" s="320"/>
      <c r="AU48" s="355">
        <f aca="true" t="shared" si="6" ref="AU48:AU53">(IF(ISBLANK($AZ$14),"",BS14))</f>
        <v>-7</v>
      </c>
      <c r="AV48" s="356"/>
      <c r="AW48" s="357"/>
      <c r="BD48" s="37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6"/>
      <c r="BW48" s="16"/>
      <c r="BX48" s="16"/>
      <c r="BY48" s="16"/>
      <c r="BZ48" s="16"/>
      <c r="CA48" s="16"/>
      <c r="CB48" s="16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6:123" s="14" customFormat="1" ht="19.5" customHeight="1" thickBot="1">
      <c r="F49" s="241" t="s">
        <v>1</v>
      </c>
      <c r="G49" s="349"/>
      <c r="H49" s="350" t="str">
        <f t="shared" si="1"/>
        <v>VfL Bochum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1"/>
      <c r="AH49" s="316">
        <f t="shared" si="2"/>
        <v>5</v>
      </c>
      <c r="AI49" s="317"/>
      <c r="AJ49" s="318"/>
      <c r="AK49" s="317">
        <f t="shared" si="3"/>
        <v>4</v>
      </c>
      <c r="AL49" s="317"/>
      <c r="AM49" s="317"/>
      <c r="AN49" s="316">
        <f t="shared" si="4"/>
        <v>5</v>
      </c>
      <c r="AO49" s="317"/>
      <c r="AP49" s="317"/>
      <c r="AQ49" s="90" t="s">
        <v>12</v>
      </c>
      <c r="AR49" s="317">
        <f t="shared" si="5"/>
        <v>8</v>
      </c>
      <c r="AS49" s="317"/>
      <c r="AT49" s="317"/>
      <c r="AU49" s="345">
        <f t="shared" si="6"/>
        <v>-3</v>
      </c>
      <c r="AV49" s="346"/>
      <c r="AW49" s="347"/>
      <c r="BD49" s="37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6"/>
      <c r="BW49" s="16"/>
      <c r="BX49" s="16"/>
      <c r="BY49" s="16"/>
      <c r="BZ49" s="16"/>
      <c r="CA49" s="16"/>
      <c r="CB49" s="16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6:123" s="14" customFormat="1" ht="19.5" customHeight="1">
      <c r="F50" s="352" t="s">
        <v>2</v>
      </c>
      <c r="G50" s="320"/>
      <c r="H50" s="353" t="str">
        <f t="shared" si="1"/>
        <v>1. FC Mönchengladbach</v>
      </c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4"/>
      <c r="AH50" s="319">
        <f t="shared" si="2"/>
        <v>5</v>
      </c>
      <c r="AI50" s="320"/>
      <c r="AJ50" s="321"/>
      <c r="AK50" s="320">
        <f t="shared" si="3"/>
        <v>5</v>
      </c>
      <c r="AL50" s="320"/>
      <c r="AM50" s="320"/>
      <c r="AN50" s="319">
        <f t="shared" si="4"/>
        <v>4</v>
      </c>
      <c r="AO50" s="320"/>
      <c r="AP50" s="320"/>
      <c r="AQ50" s="60" t="s">
        <v>12</v>
      </c>
      <c r="AR50" s="320">
        <f t="shared" si="5"/>
        <v>6</v>
      </c>
      <c r="AS50" s="320"/>
      <c r="AT50" s="320"/>
      <c r="AU50" s="355">
        <f t="shared" si="6"/>
        <v>-2</v>
      </c>
      <c r="AV50" s="356"/>
      <c r="AW50" s="357"/>
      <c r="BD50" s="37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6"/>
      <c r="BW50" s="16"/>
      <c r="BX50" s="16"/>
      <c r="BY50" s="16"/>
      <c r="BZ50" s="16"/>
      <c r="CA50" s="16"/>
      <c r="CB50" s="16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6:123" s="14" customFormat="1" ht="19.5" customHeight="1">
      <c r="F51" s="366" t="s">
        <v>3</v>
      </c>
      <c r="G51" s="323"/>
      <c r="H51" s="367" t="str">
        <f t="shared" si="1"/>
        <v>PSV Eindhoven (NL)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8"/>
      <c r="AH51" s="322">
        <f t="shared" si="2"/>
        <v>5</v>
      </c>
      <c r="AI51" s="323"/>
      <c r="AJ51" s="324"/>
      <c r="AK51" s="323">
        <f t="shared" si="3"/>
        <v>15</v>
      </c>
      <c r="AL51" s="323"/>
      <c r="AM51" s="323"/>
      <c r="AN51" s="322">
        <f t="shared" si="4"/>
        <v>17</v>
      </c>
      <c r="AO51" s="323"/>
      <c r="AP51" s="323"/>
      <c r="AQ51" s="61" t="s">
        <v>12</v>
      </c>
      <c r="AR51" s="323">
        <f t="shared" si="5"/>
        <v>2</v>
      </c>
      <c r="AS51" s="323"/>
      <c r="AT51" s="323"/>
      <c r="AU51" s="361">
        <f t="shared" si="6"/>
        <v>15</v>
      </c>
      <c r="AV51" s="362"/>
      <c r="AW51" s="363"/>
      <c r="BD51" s="37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6"/>
      <c r="BW51" s="16"/>
      <c r="BX51" s="16"/>
      <c r="BY51" s="16"/>
      <c r="BZ51" s="16"/>
      <c r="CA51" s="16"/>
      <c r="CB51" s="16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6:123" s="14" customFormat="1" ht="19.5" customHeight="1">
      <c r="F52" s="366" t="s">
        <v>4</v>
      </c>
      <c r="G52" s="323"/>
      <c r="H52" s="367" t="str">
        <f t="shared" si="1"/>
        <v>First Vienna Wien (AU)</v>
      </c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8"/>
      <c r="AH52" s="322">
        <f t="shared" si="2"/>
        <v>5</v>
      </c>
      <c r="AI52" s="323"/>
      <c r="AJ52" s="324"/>
      <c r="AK52" s="323">
        <f t="shared" si="3"/>
        <v>12</v>
      </c>
      <c r="AL52" s="323"/>
      <c r="AM52" s="323"/>
      <c r="AN52" s="322">
        <f t="shared" si="4"/>
        <v>15</v>
      </c>
      <c r="AO52" s="323"/>
      <c r="AP52" s="323"/>
      <c r="AQ52" s="61" t="s">
        <v>12</v>
      </c>
      <c r="AR52" s="323">
        <f t="shared" si="5"/>
        <v>4</v>
      </c>
      <c r="AS52" s="323"/>
      <c r="AT52" s="323"/>
      <c r="AU52" s="361">
        <f t="shared" si="6"/>
        <v>11</v>
      </c>
      <c r="AV52" s="362"/>
      <c r="AW52" s="363"/>
      <c r="BD52" s="37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6"/>
      <c r="BW52" s="16"/>
      <c r="BX52" s="16"/>
      <c r="BY52" s="16"/>
      <c r="BZ52" s="16"/>
      <c r="CA52" s="16"/>
      <c r="CB52" s="16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6:123" s="14" customFormat="1" ht="19.5" customHeight="1" thickBot="1">
      <c r="F53" s="251" t="s">
        <v>24</v>
      </c>
      <c r="G53" s="314"/>
      <c r="H53" s="364" t="str">
        <f t="shared" si="1"/>
        <v>SG Kaarst</v>
      </c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/>
      <c r="AH53" s="313">
        <f t="shared" si="2"/>
        <v>5</v>
      </c>
      <c r="AI53" s="314"/>
      <c r="AJ53" s="315"/>
      <c r="AK53" s="314">
        <f t="shared" si="3"/>
        <v>0</v>
      </c>
      <c r="AL53" s="314"/>
      <c r="AM53" s="314"/>
      <c r="AN53" s="313">
        <f t="shared" si="4"/>
        <v>2</v>
      </c>
      <c r="AO53" s="314"/>
      <c r="AP53" s="314"/>
      <c r="AQ53" s="62" t="s">
        <v>12</v>
      </c>
      <c r="AR53" s="314">
        <f t="shared" si="5"/>
        <v>16</v>
      </c>
      <c r="AS53" s="314"/>
      <c r="AT53" s="314"/>
      <c r="AU53" s="358">
        <f t="shared" si="6"/>
        <v>-14</v>
      </c>
      <c r="AV53" s="359"/>
      <c r="AW53" s="360"/>
      <c r="BD53" s="37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6"/>
      <c r="BW53" s="16"/>
      <c r="BX53" s="16"/>
      <c r="BY53" s="16"/>
      <c r="BZ53" s="16"/>
      <c r="CA53" s="16"/>
      <c r="CB53" s="16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5" spans="6:7" ht="12.75">
      <c r="F55" t="s">
        <v>0</v>
      </c>
      <c r="G55" t="str">
        <f>H51</f>
        <v>PSV Eindhoven (NL)</v>
      </c>
    </row>
    <row r="56" spans="6:7" ht="12.75">
      <c r="F56" t="s">
        <v>1</v>
      </c>
      <c r="G56" t="str">
        <f>H52</f>
        <v>First Vienna Wien (AU)</v>
      </c>
    </row>
    <row r="57" spans="6:7" ht="12.75">
      <c r="F57" t="s">
        <v>2</v>
      </c>
      <c r="G57" t="str">
        <f>H48</f>
        <v>SpVgg Satteldorf</v>
      </c>
    </row>
    <row r="58" spans="6:20" ht="12.75">
      <c r="F58" t="s">
        <v>3</v>
      </c>
      <c r="G58" t="str">
        <f>H50</f>
        <v>1. FC Mönchengladbach</v>
      </c>
      <c r="T58" t="s">
        <v>190</v>
      </c>
    </row>
    <row r="59" spans="6:20" ht="12.75">
      <c r="F59" t="s">
        <v>4</v>
      </c>
      <c r="G59" t="str">
        <f>H49</f>
        <v>VfL Bochum</v>
      </c>
      <c r="T59" t="s">
        <v>190</v>
      </c>
    </row>
    <row r="60" spans="6:20" ht="12.75">
      <c r="F60" t="s">
        <v>24</v>
      </c>
      <c r="G60" t="str">
        <f>H53</f>
        <v>SG Kaarst</v>
      </c>
      <c r="T60" t="s">
        <v>190</v>
      </c>
    </row>
  </sheetData>
  <sheetProtection/>
  <mergeCells count="200">
    <mergeCell ref="M3:AS3"/>
    <mergeCell ref="M4:N4"/>
    <mergeCell ref="O4:AS4"/>
    <mergeCell ref="M5:N5"/>
    <mergeCell ref="O5:AS5"/>
    <mergeCell ref="M6:N6"/>
    <mergeCell ref="O8:AS8"/>
    <mergeCell ref="O6:AS6"/>
    <mergeCell ref="O7:AS7"/>
    <mergeCell ref="M9:N9"/>
    <mergeCell ref="M8:N8"/>
    <mergeCell ref="O9:AS9"/>
    <mergeCell ref="M7:N7"/>
    <mergeCell ref="D30:I30"/>
    <mergeCell ref="D28:I28"/>
    <mergeCell ref="D26:I26"/>
    <mergeCell ref="J30:N30"/>
    <mergeCell ref="B29:BC29"/>
    <mergeCell ref="O30:AD30"/>
    <mergeCell ref="AW28:AX28"/>
    <mergeCell ref="AW26:AX26"/>
    <mergeCell ref="B26:C26"/>
    <mergeCell ref="B28:C28"/>
    <mergeCell ref="BB13:BC13"/>
    <mergeCell ref="AW13:BA13"/>
    <mergeCell ref="BB22:BC22"/>
    <mergeCell ref="AZ18:BA18"/>
    <mergeCell ref="AW20:AX20"/>
    <mergeCell ref="AZ22:BA22"/>
    <mergeCell ref="AZ20:BA20"/>
    <mergeCell ref="B17:BC17"/>
    <mergeCell ref="AF14:AV14"/>
    <mergeCell ref="O16:AD16"/>
    <mergeCell ref="O24:AD24"/>
    <mergeCell ref="B25:BC25"/>
    <mergeCell ref="AF22:AV22"/>
    <mergeCell ref="J22:N22"/>
    <mergeCell ref="O22:AD22"/>
    <mergeCell ref="AF24:AV24"/>
    <mergeCell ref="D22:I22"/>
    <mergeCell ref="D24:I24"/>
    <mergeCell ref="J24:N24"/>
    <mergeCell ref="AW24:AX24"/>
    <mergeCell ref="AK52:AM52"/>
    <mergeCell ref="AK51:AM51"/>
    <mergeCell ref="AF30:AV30"/>
    <mergeCell ref="AK47:AM47"/>
    <mergeCell ref="AW36:AX36"/>
    <mergeCell ref="F47:AG47"/>
    <mergeCell ref="J32:N32"/>
    <mergeCell ref="O32:AD32"/>
    <mergeCell ref="AW32:AX32"/>
    <mergeCell ref="AU47:AW47"/>
    <mergeCell ref="AN47:AT47"/>
    <mergeCell ref="B37:BC37"/>
    <mergeCell ref="D34:I34"/>
    <mergeCell ref="J34:N34"/>
    <mergeCell ref="B36:C36"/>
    <mergeCell ref="AH47:AJ47"/>
    <mergeCell ref="AF36:AV36"/>
    <mergeCell ref="AW38:AX38"/>
    <mergeCell ref="B38:C38"/>
    <mergeCell ref="AZ38:BA38"/>
    <mergeCell ref="B32:C32"/>
    <mergeCell ref="D36:I36"/>
    <mergeCell ref="J36:N36"/>
    <mergeCell ref="O36:AD36"/>
    <mergeCell ref="O34:AD34"/>
    <mergeCell ref="AF34:AV34"/>
    <mergeCell ref="B35:BC35"/>
    <mergeCell ref="J26:N26"/>
    <mergeCell ref="O26:AD26"/>
    <mergeCell ref="J28:N28"/>
    <mergeCell ref="O28:AD28"/>
    <mergeCell ref="B27:BC27"/>
    <mergeCell ref="AF28:AV28"/>
    <mergeCell ref="AF26:AV26"/>
    <mergeCell ref="AZ26:BA26"/>
    <mergeCell ref="B31:BC31"/>
    <mergeCell ref="BB28:BC28"/>
    <mergeCell ref="AZ32:BA32"/>
    <mergeCell ref="AW30:AX30"/>
    <mergeCell ref="BB32:BC32"/>
    <mergeCell ref="AF32:AV32"/>
    <mergeCell ref="D32:I32"/>
    <mergeCell ref="AZ28:BA28"/>
    <mergeCell ref="BB30:BC30"/>
    <mergeCell ref="AZ30:BA30"/>
    <mergeCell ref="B20:C20"/>
    <mergeCell ref="B22:C22"/>
    <mergeCell ref="B19:BC19"/>
    <mergeCell ref="B21:BC21"/>
    <mergeCell ref="D20:I20"/>
    <mergeCell ref="O20:AD20"/>
    <mergeCell ref="AW22:AX22"/>
    <mergeCell ref="J20:N20"/>
    <mergeCell ref="AF20:AV20"/>
    <mergeCell ref="B13:C13"/>
    <mergeCell ref="J13:N13"/>
    <mergeCell ref="D13:I13"/>
    <mergeCell ref="D16:I16"/>
    <mergeCell ref="AF16:AV16"/>
    <mergeCell ref="J16:N16"/>
    <mergeCell ref="B16:C16"/>
    <mergeCell ref="O13:AV13"/>
    <mergeCell ref="O14:AD14"/>
    <mergeCell ref="B14:C14"/>
    <mergeCell ref="J14:N14"/>
    <mergeCell ref="D14:I14"/>
    <mergeCell ref="B18:C18"/>
    <mergeCell ref="D18:I18"/>
    <mergeCell ref="B24:C24"/>
    <mergeCell ref="B23:BC23"/>
    <mergeCell ref="J18:N18"/>
    <mergeCell ref="O18:AD18"/>
    <mergeCell ref="AF18:AV18"/>
    <mergeCell ref="BB14:BC14"/>
    <mergeCell ref="AW14:AX14"/>
    <mergeCell ref="AZ14:BA14"/>
    <mergeCell ref="BB26:BC26"/>
    <mergeCell ref="AZ24:BA24"/>
    <mergeCell ref="AW18:AX18"/>
    <mergeCell ref="BB24:BC24"/>
    <mergeCell ref="B15:BC15"/>
    <mergeCell ref="AZ16:BA16"/>
    <mergeCell ref="BB16:BC16"/>
    <mergeCell ref="AZ36:BA36"/>
    <mergeCell ref="BB36:BC36"/>
    <mergeCell ref="BB18:BC18"/>
    <mergeCell ref="BB20:BC20"/>
    <mergeCell ref="B33:BC33"/>
    <mergeCell ref="B34:C34"/>
    <mergeCell ref="AW34:AX34"/>
    <mergeCell ref="AZ34:BA34"/>
    <mergeCell ref="BB34:BC34"/>
    <mergeCell ref="B30:C30"/>
    <mergeCell ref="AW16:AX16"/>
    <mergeCell ref="F48:G48"/>
    <mergeCell ref="H48:AG48"/>
    <mergeCell ref="AR53:AT53"/>
    <mergeCell ref="AN52:AP52"/>
    <mergeCell ref="AH53:AJ53"/>
    <mergeCell ref="AK53:AM53"/>
    <mergeCell ref="AH49:AJ49"/>
    <mergeCell ref="AK49:AM49"/>
    <mergeCell ref="AK50:AM50"/>
    <mergeCell ref="AN49:AP49"/>
    <mergeCell ref="AR49:AT49"/>
    <mergeCell ref="AU49:AW49"/>
    <mergeCell ref="AN50:AP50"/>
    <mergeCell ref="AH48:AJ48"/>
    <mergeCell ref="AK48:AM48"/>
    <mergeCell ref="AN48:AP48"/>
    <mergeCell ref="AR48:AT48"/>
    <mergeCell ref="AU48:AW48"/>
    <mergeCell ref="AU53:AW53"/>
    <mergeCell ref="AR50:AT50"/>
    <mergeCell ref="AU50:AW50"/>
    <mergeCell ref="AN51:AP51"/>
    <mergeCell ref="AR51:AT51"/>
    <mergeCell ref="AU51:AW51"/>
    <mergeCell ref="AR52:AT52"/>
    <mergeCell ref="AU52:AW52"/>
    <mergeCell ref="AN53:AP53"/>
    <mergeCell ref="AH50:AJ50"/>
    <mergeCell ref="F49:G49"/>
    <mergeCell ref="H49:AG49"/>
    <mergeCell ref="AH52:AJ52"/>
    <mergeCell ref="AF38:AV38"/>
    <mergeCell ref="D38:I38"/>
    <mergeCell ref="J38:N38"/>
    <mergeCell ref="O38:AD38"/>
    <mergeCell ref="B41:BC41"/>
    <mergeCell ref="AH51:AJ51"/>
    <mergeCell ref="F53:G53"/>
    <mergeCell ref="H53:AG53"/>
    <mergeCell ref="F50:G50"/>
    <mergeCell ref="H50:AG50"/>
    <mergeCell ref="F51:G51"/>
    <mergeCell ref="H51:AG51"/>
    <mergeCell ref="F52:G52"/>
    <mergeCell ref="H52:AG52"/>
    <mergeCell ref="BB38:BC38"/>
    <mergeCell ref="B39:BC39"/>
    <mergeCell ref="B40:C40"/>
    <mergeCell ref="D40:I40"/>
    <mergeCell ref="J40:N40"/>
    <mergeCell ref="O40:AD40"/>
    <mergeCell ref="AF40:AV40"/>
    <mergeCell ref="AW40:AX40"/>
    <mergeCell ref="AZ40:BA40"/>
    <mergeCell ref="BB40:BC40"/>
    <mergeCell ref="AZ42:BA42"/>
    <mergeCell ref="BB42:BC42"/>
    <mergeCell ref="B42:C42"/>
    <mergeCell ref="D42:I42"/>
    <mergeCell ref="J42:N42"/>
    <mergeCell ref="O42:AD42"/>
    <mergeCell ref="AF42:AV42"/>
    <mergeCell ref="AW42:AX42"/>
  </mergeCells>
  <conditionalFormatting sqref="F48:AW48">
    <cfRule type="expression" priority="1" dxfId="1" stopIfTrue="1">
      <formula>ISBLANK($AZ$42)</formula>
    </cfRule>
    <cfRule type="expression" priority="2" dxfId="0" stopIfTrue="1">
      <formula>($AK$48=$AK$49)*AND($AU$48=$AU$49)*AND($AN$48=$AN$49)</formula>
    </cfRule>
  </conditionalFormatting>
  <conditionalFormatting sqref="F49:AW49">
    <cfRule type="expression" priority="3" dxfId="1" stopIfTrue="1">
      <formula>ISBLANK($AZ$42)</formula>
    </cfRule>
    <cfRule type="expression" priority="4" dxfId="0" stopIfTrue="1">
      <formula>($AK$48=$AK$49)*AND($AU$48=$AU$49)*AND($AN$48=$AN$49)</formula>
    </cfRule>
    <cfRule type="expression" priority="5" dxfId="0" stopIfTrue="1">
      <formula>($AK$50=$AK$49)*AND($AU$50=$AU$49)*AND($AN$50=$AN$49)</formula>
    </cfRule>
  </conditionalFormatting>
  <conditionalFormatting sqref="F50:AW50">
    <cfRule type="expression" priority="6" dxfId="1" stopIfTrue="1">
      <formula>ISBLANK($AZ$42)</formula>
    </cfRule>
    <cfRule type="expression" priority="7" dxfId="0" stopIfTrue="1">
      <formula>($AK$50=$AK$51)*AND($AU$50=$AU$51)*AND($AN$50=$AN$51)</formula>
    </cfRule>
    <cfRule type="expression" priority="8" dxfId="0" stopIfTrue="1">
      <formula>($AK$50=$AK$49)*AND($AU$50=$AU$49)*AND($AN$50=$AN$49)</formula>
    </cfRule>
  </conditionalFormatting>
  <conditionalFormatting sqref="F51:AW51">
    <cfRule type="expression" priority="9" dxfId="1" stopIfTrue="1">
      <formula>ISBLANK($AZ$42)</formula>
    </cfRule>
    <cfRule type="expression" priority="10" dxfId="0" stopIfTrue="1">
      <formula>($AK$50=$AK$51)*AND($AU$50=$AU$51)*AND($AN$50=$AN$51)</formula>
    </cfRule>
    <cfRule type="expression" priority="11" dxfId="0" stopIfTrue="1">
      <formula>($AK$51=$AK$52)*AND($AU$51=$AU$52)*AND($AN$51=$AN$52)</formula>
    </cfRule>
  </conditionalFormatting>
  <conditionalFormatting sqref="F52:AW52">
    <cfRule type="expression" priority="12" dxfId="1" stopIfTrue="1">
      <formula>ISBLANK($AZ$42)</formula>
    </cfRule>
    <cfRule type="expression" priority="13" dxfId="0" stopIfTrue="1">
      <formula>($AK$52=$AK$51)*AND($AU$52=$AU$51)*AND($AN$52=$AN$51)</formula>
    </cfRule>
    <cfRule type="expression" priority="14" dxfId="0" stopIfTrue="1">
      <formula>($AK$52=$AK$53)*AND($AU$52=$AU$53)*AND($AN$52=$AN$53)</formula>
    </cfRule>
  </conditionalFormatting>
  <conditionalFormatting sqref="F53:AW53">
    <cfRule type="expression" priority="15" dxfId="1" stopIfTrue="1">
      <formula>ISBLANK($AZ$42)</formula>
    </cfRule>
    <cfRule type="expression" priority="16" dxfId="0" stopIfTrue="1">
      <formula>($AK$52=$AK$53)*AND($AU$52=$AU$53)*AND($AN$52=$AN$53)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3" r:id="rId1"/>
  <headerFooter alignWithMargins="0">
    <oddFooter>&amp;L&amp;A&amp;Cwww.kadmo.de&amp;R&amp;F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B1:FA60"/>
  <sheetViews>
    <sheetView showGridLines="0" zoomScale="150" zoomScaleNormal="150" zoomScalePageLayoutView="0" workbookViewId="0" topLeftCell="B44">
      <selection activeCell="V59" sqref="V59:V60"/>
    </sheetView>
  </sheetViews>
  <sheetFormatPr defaultColWidth="1.7109375" defaultRowHeight="12.75"/>
  <cols>
    <col min="1" max="55" width="1.7109375" style="0" customWidth="1"/>
    <col min="56" max="56" width="1.7109375" style="36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1.8515625" style="3" bestFit="1" customWidth="1"/>
    <col min="67" max="67" width="2.7109375" style="3" bestFit="1" customWidth="1"/>
    <col min="68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6" customWidth="1"/>
    <col min="100" max="115" width="1.7109375" style="36" customWidth="1"/>
    <col min="116" max="123" width="1.7109375" style="102" customWidth="1"/>
    <col min="124" max="157" width="1.7109375" style="2" customWidth="1"/>
  </cols>
  <sheetData>
    <row r="1" spans="100:157" ht="9" customHeight="1"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2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</row>
    <row r="2" ht="6" customHeight="1" thickBot="1"/>
    <row r="3" spans="13:45" ht="16.5" thickBot="1">
      <c r="M3" s="284" t="s">
        <v>43</v>
      </c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</row>
    <row r="4" spans="13:46" ht="15">
      <c r="M4" s="287"/>
      <c r="N4" s="288"/>
      <c r="O4" s="289" t="s">
        <v>64</v>
      </c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1"/>
      <c r="AT4" s="6"/>
    </row>
    <row r="5" spans="13:46" ht="15">
      <c r="M5" s="292"/>
      <c r="N5" s="293"/>
      <c r="O5" s="296" t="s">
        <v>77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8"/>
      <c r="AT5" s="6"/>
    </row>
    <row r="6" spans="13:46" ht="15">
      <c r="M6" s="292"/>
      <c r="N6" s="293"/>
      <c r="O6" s="296" t="s">
        <v>179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8"/>
      <c r="AT6" s="6"/>
    </row>
    <row r="7" spans="13:46" ht="15">
      <c r="M7" s="292"/>
      <c r="N7" s="293"/>
      <c r="O7" s="296" t="s">
        <v>91</v>
      </c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8"/>
      <c r="AT7" s="6"/>
    </row>
    <row r="8" spans="13:46" ht="15">
      <c r="M8" s="292"/>
      <c r="N8" s="293"/>
      <c r="O8" s="296" t="s">
        <v>59</v>
      </c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8"/>
      <c r="AT8" s="6"/>
    </row>
    <row r="9" spans="13:46" ht="15.75" thickBot="1">
      <c r="M9" s="299"/>
      <c r="N9" s="300"/>
      <c r="O9" s="294" t="s">
        <v>95</v>
      </c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70"/>
      <c r="AT9" s="6"/>
    </row>
    <row r="11" ht="12.75">
      <c r="B11" s="39" t="s">
        <v>100</v>
      </c>
    </row>
    <row r="12" ht="6" customHeight="1" thickBot="1"/>
    <row r="13" spans="2:157" s="27" customFormat="1" ht="16.5" customHeight="1" thickBot="1">
      <c r="B13" s="335" t="s">
        <v>5</v>
      </c>
      <c r="C13" s="336"/>
      <c r="D13" s="339" t="s">
        <v>6</v>
      </c>
      <c r="E13" s="340"/>
      <c r="F13" s="340"/>
      <c r="G13" s="340"/>
      <c r="H13" s="340"/>
      <c r="I13" s="341"/>
      <c r="J13" s="339" t="s">
        <v>7</v>
      </c>
      <c r="K13" s="340"/>
      <c r="L13" s="340"/>
      <c r="M13" s="340"/>
      <c r="N13" s="341"/>
      <c r="O13" s="339" t="s">
        <v>8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1"/>
      <c r="AW13" s="339" t="s">
        <v>9</v>
      </c>
      <c r="AX13" s="340"/>
      <c r="AY13" s="340"/>
      <c r="AZ13" s="340"/>
      <c r="BA13" s="341"/>
      <c r="BB13" s="337"/>
      <c r="BC13" s="338"/>
      <c r="BD13" s="33"/>
      <c r="BE13" s="30"/>
      <c r="BF13" s="76" t="s">
        <v>10</v>
      </c>
      <c r="BG13" s="77"/>
      <c r="BH13" s="77"/>
      <c r="BI13" s="30"/>
      <c r="BJ13" s="30"/>
      <c r="BK13" s="30"/>
      <c r="BL13" s="30"/>
      <c r="BM13" s="82"/>
      <c r="BN13" s="80"/>
      <c r="BO13" s="80"/>
      <c r="BP13" s="80"/>
      <c r="BQ13" s="81"/>
      <c r="BR13" s="80"/>
      <c r="BS13" s="80"/>
      <c r="BT13" s="30"/>
      <c r="BU13" s="30"/>
      <c r="BV13" s="31"/>
      <c r="BW13" s="31"/>
      <c r="BX13" s="31"/>
      <c r="BY13" s="31"/>
      <c r="BZ13" s="31"/>
      <c r="CA13" s="31"/>
      <c r="CB13" s="31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103"/>
      <c r="DM13" s="103"/>
      <c r="DN13" s="103"/>
      <c r="DO13" s="103"/>
      <c r="DP13" s="103"/>
      <c r="DQ13" s="103"/>
      <c r="DR13" s="103"/>
      <c r="DS13" s="103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</row>
    <row r="14" spans="2:123" s="40" customFormat="1" ht="18" customHeight="1" thickBot="1">
      <c r="B14" s="333"/>
      <c r="C14" s="334"/>
      <c r="D14" s="309">
        <v>1</v>
      </c>
      <c r="E14" s="310"/>
      <c r="F14" s="310"/>
      <c r="G14" s="310"/>
      <c r="H14" s="310"/>
      <c r="I14" s="311"/>
      <c r="J14" s="307">
        <v>0.5166666666666667</v>
      </c>
      <c r="K14" s="307"/>
      <c r="L14" s="307"/>
      <c r="M14" s="307"/>
      <c r="N14" s="308"/>
      <c r="O14" s="342" t="str">
        <f>O4</f>
        <v>FC Zenit St. Petersburg (RU)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59" t="s">
        <v>11</v>
      </c>
      <c r="AF14" s="305" t="str">
        <f>O5</f>
        <v>FSV Frankfurt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25">
        <v>0</v>
      </c>
      <c r="AX14" s="329"/>
      <c r="AY14" s="59" t="s">
        <v>12</v>
      </c>
      <c r="AZ14" s="329">
        <v>0</v>
      </c>
      <c r="BA14" s="330"/>
      <c r="BB14" s="325"/>
      <c r="BC14" s="326"/>
      <c r="BD14" s="33"/>
      <c r="BE14" s="30"/>
      <c r="BF14" s="78">
        <f>IF(ISBLANK(AW14),"0",IF(AW14&gt;AZ14,3,IF(AW14=AZ14,1,0)))</f>
        <v>1</v>
      </c>
      <c r="BG14" s="78" t="s">
        <v>12</v>
      </c>
      <c r="BH14" s="78">
        <f>IF(ISBLANK(AZ14),"0",IF(AZ14&gt;AW14,3,IF(AZ14=AW14,1,0)))</f>
        <v>1</v>
      </c>
      <c r="BI14" s="30"/>
      <c r="BJ14" s="30"/>
      <c r="BK14" s="30"/>
      <c r="BL14" s="30"/>
      <c r="BM14" s="104" t="str">
        <f>$O$8</f>
        <v>MSV Duisburg</v>
      </c>
      <c r="BN14" s="80">
        <f>COUNT($BF$18,$BH$22,$BF$26,$BH$36,$BH$42)</f>
        <v>5</v>
      </c>
      <c r="BO14" s="80">
        <f>SUM($BF$18+$BH$22+$BF$26+$BH$36+$BH$42)</f>
        <v>11</v>
      </c>
      <c r="BP14" s="80">
        <f>SUM($AW$18+$AZ$22+$AW$26+$AZ$36+$AZ$42)</f>
        <v>9</v>
      </c>
      <c r="BQ14" s="81" t="s">
        <v>12</v>
      </c>
      <c r="BR14" s="80">
        <f>SUM($AZ$18+$AW$22+$AZ$26+$AW$36+$AW$42)</f>
        <v>0</v>
      </c>
      <c r="BS14" s="80">
        <f aca="true" t="shared" si="0" ref="BS14:BS19">SUM(BP14-BR14)</f>
        <v>9</v>
      </c>
      <c r="BT14" s="30"/>
      <c r="BU14" s="30" t="str">
        <f>IF(BV14&gt;0,"Mannschaften gleich!",BM14)</f>
        <v>MSV Duisburg</v>
      </c>
      <c r="BV14" s="31">
        <f>IF(AND(BO14=BO15,BS14=BS15,BP14=BP15),1,0)</f>
        <v>0</v>
      </c>
      <c r="BW14" s="31"/>
      <c r="BX14" s="31"/>
      <c r="BY14" s="31"/>
      <c r="BZ14" s="31"/>
      <c r="CA14" s="31"/>
      <c r="CB14" s="31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2:123" s="40" customFormat="1" ht="8.25" customHeight="1" thickBot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3"/>
      <c r="BD15" s="33"/>
      <c r="BE15" s="30"/>
      <c r="BF15" s="78"/>
      <c r="BG15" s="78"/>
      <c r="BH15" s="78"/>
      <c r="BI15" s="30"/>
      <c r="BJ15" s="30"/>
      <c r="BK15" s="30"/>
      <c r="BL15" s="30"/>
      <c r="BM15" s="79" t="str">
        <f>$O$6</f>
        <v>FC Honka</v>
      </c>
      <c r="BN15" s="80">
        <f>COUNT($BF$16,$BH$20,$BH$30,$BF$36,$BH$40)</f>
        <v>5</v>
      </c>
      <c r="BO15" s="80">
        <f>SUM($BF$16+$BH$20+$BH$30+$BF$36+$BH$40)</f>
        <v>0</v>
      </c>
      <c r="BP15" s="80">
        <f>SUM($AW$16+$AZ$20+$AZ$30+$AW$36+$AZ$40)</f>
        <v>2</v>
      </c>
      <c r="BQ15" s="81" t="s">
        <v>12</v>
      </c>
      <c r="BR15" s="80">
        <f>SUM($AZ$16+$AW$20+$AW$30+$AZ$36+$AW$40)</f>
        <v>13</v>
      </c>
      <c r="BS15" s="80">
        <f t="shared" si="0"/>
        <v>-11</v>
      </c>
      <c r="BT15" s="30"/>
      <c r="BU15" s="30" t="str">
        <f>IF((BV15+BW15)&gt;0,"Mannschaften gleich!",BM15)</f>
        <v>FC Honka</v>
      </c>
      <c r="BV15" s="31">
        <f>IF(AND(BO15=BO16,BS15=BS16,BP15=BP16),1,0)</f>
        <v>0</v>
      </c>
      <c r="BW15" s="31">
        <f>IF(AND(BO14=BO15,BS14=BS15,BP14=BP15),1,0)</f>
        <v>0</v>
      </c>
      <c r="BX15" s="31"/>
      <c r="BY15" s="31"/>
      <c r="BZ15" s="31"/>
      <c r="CA15" s="31"/>
      <c r="CB15" s="31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2:157" s="27" customFormat="1" ht="18" customHeight="1" thickBot="1">
      <c r="B16" s="333"/>
      <c r="C16" s="334"/>
      <c r="D16" s="309">
        <v>2</v>
      </c>
      <c r="E16" s="310"/>
      <c r="F16" s="310"/>
      <c r="G16" s="310"/>
      <c r="H16" s="310"/>
      <c r="I16" s="311"/>
      <c r="J16" s="307">
        <v>0.5166666666666667</v>
      </c>
      <c r="K16" s="307"/>
      <c r="L16" s="307"/>
      <c r="M16" s="307"/>
      <c r="N16" s="308"/>
      <c r="O16" s="342" t="str">
        <f>O6</f>
        <v>FC Honka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59" t="s">
        <v>11</v>
      </c>
      <c r="AF16" s="305" t="str">
        <f>O7</f>
        <v>FSV Bissingen</v>
      </c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6"/>
      <c r="AW16" s="325">
        <v>1</v>
      </c>
      <c r="AX16" s="329"/>
      <c r="AY16" s="59" t="s">
        <v>12</v>
      </c>
      <c r="AZ16" s="329">
        <v>2</v>
      </c>
      <c r="BA16" s="330"/>
      <c r="BB16" s="325"/>
      <c r="BC16" s="326"/>
      <c r="BD16" s="33"/>
      <c r="BE16" s="30"/>
      <c r="BF16" s="78">
        <f>IF(ISBLANK(AW16),"0",IF(AW16&gt;AZ16,3,IF(AW16=AZ16,1,0)))</f>
        <v>0</v>
      </c>
      <c r="BG16" s="78" t="s">
        <v>12</v>
      </c>
      <c r="BH16" s="78">
        <f>IF(ISBLANK(AZ16),"0",IF(AZ16&gt;AW16,3,IF(AZ16=AW16,1,0)))</f>
        <v>3</v>
      </c>
      <c r="BI16" s="30"/>
      <c r="BJ16" s="30"/>
      <c r="BK16" s="30"/>
      <c r="BL16" s="30"/>
      <c r="BM16" s="79" t="str">
        <f>$O$9</f>
        <v>Olympia Kassel</v>
      </c>
      <c r="BN16" s="80">
        <f>COUNT($BH$18,$BH$24,$BF$30,$BF$34,$BF$38)</f>
        <v>5</v>
      </c>
      <c r="BO16" s="80">
        <f>SUM($BH$18+$BH$24+$BF$30+$BF$34+$BF$38)</f>
        <v>3</v>
      </c>
      <c r="BP16" s="80">
        <f>SUM($AZ$18+$AZ$24+$AW$30+$AW$34+$AW$38)</f>
        <v>4</v>
      </c>
      <c r="BQ16" s="81" t="s">
        <v>12</v>
      </c>
      <c r="BR16" s="80">
        <f>SUM($AW$18+$AW$24+$AZ$30+$AZ$34+$AZ$38)</f>
        <v>12</v>
      </c>
      <c r="BS16" s="80">
        <f t="shared" si="0"/>
        <v>-8</v>
      </c>
      <c r="BT16" s="30"/>
      <c r="BU16" s="30" t="str">
        <f>IF((BV16+BW16)&gt;0,"Mannschaften gleich!",BM16)</f>
        <v>Olympia Kassel</v>
      </c>
      <c r="BV16" s="31">
        <f>IF(AND(BO16=BO17,BS16=BS17,BP16=BP17),1,0)</f>
        <v>0</v>
      </c>
      <c r="BW16" s="31">
        <f>IF(AND(BO15=BO16,BS15=BS16,BP15=BP16),1,0)</f>
        <v>0</v>
      </c>
      <c r="BX16" s="31"/>
      <c r="BY16" s="31"/>
      <c r="BZ16" s="31"/>
      <c r="CA16" s="31"/>
      <c r="CB16" s="31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103"/>
      <c r="DM16" s="103"/>
      <c r="DN16" s="103"/>
      <c r="DO16" s="103"/>
      <c r="DP16" s="103"/>
      <c r="DQ16" s="103"/>
      <c r="DR16" s="103"/>
      <c r="DS16" s="103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</row>
    <row r="17" spans="2:157" s="27" customFormat="1" ht="8.25" customHeight="1" thickBot="1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3"/>
      <c r="BD17" s="33"/>
      <c r="BE17" s="30"/>
      <c r="BF17" s="78"/>
      <c r="BG17" s="78"/>
      <c r="BH17" s="78"/>
      <c r="BI17" s="30"/>
      <c r="BJ17" s="30"/>
      <c r="BK17" s="30"/>
      <c r="BL17" s="30"/>
      <c r="BM17" s="82" t="str">
        <f>$O$4</f>
        <v>FC Zenit St. Petersburg (RU)</v>
      </c>
      <c r="BN17" s="80">
        <f>COUNT($BF$14,$BF$20,$BH$26,$BF$32,$BH$38)</f>
        <v>5</v>
      </c>
      <c r="BO17" s="80">
        <f>SUM($BF$14+$BF$20+$BH$26+$BF$32+$BH$38)</f>
        <v>8</v>
      </c>
      <c r="BP17" s="80">
        <f>SUM($AW$14+$AW$20+$AZ$26+$AW$32+$AZ$38)</f>
        <v>5</v>
      </c>
      <c r="BQ17" s="81" t="s">
        <v>12</v>
      </c>
      <c r="BR17" s="80">
        <f>SUM($AZ$14+$AZ$20+$AW$26+$AZ$32+$AW$38)</f>
        <v>1</v>
      </c>
      <c r="BS17" s="80">
        <f t="shared" si="0"/>
        <v>4</v>
      </c>
      <c r="BT17" s="30"/>
      <c r="BU17" s="30" t="str">
        <f>IF((BV17+BW17)&gt;0,"Mannschaften gleich!",BM17)</f>
        <v>FC Zenit St. Petersburg (RU)</v>
      </c>
      <c r="BV17" s="31">
        <f>IF(AND(BO17=BO18,BS17=BS18,BP17=BP18),1,0)</f>
        <v>0</v>
      </c>
      <c r="BW17" s="31">
        <f>IF(AND(BO16=BO17,BS16=BS17,BP16=BP17),1,0)</f>
        <v>0</v>
      </c>
      <c r="BX17" s="31"/>
      <c r="BY17" s="31"/>
      <c r="BZ17" s="31"/>
      <c r="CA17" s="31"/>
      <c r="CB17" s="31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103"/>
      <c r="DM17" s="103"/>
      <c r="DN17" s="103"/>
      <c r="DO17" s="103"/>
      <c r="DP17" s="103"/>
      <c r="DQ17" s="103"/>
      <c r="DR17" s="103"/>
      <c r="DS17" s="103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</row>
    <row r="18" spans="2:157" s="27" customFormat="1" ht="18" customHeight="1" thickBot="1">
      <c r="B18" s="333"/>
      <c r="C18" s="334"/>
      <c r="D18" s="309">
        <v>3</v>
      </c>
      <c r="E18" s="310"/>
      <c r="F18" s="310"/>
      <c r="G18" s="310"/>
      <c r="H18" s="310"/>
      <c r="I18" s="311"/>
      <c r="J18" s="307">
        <v>0.5166666666666667</v>
      </c>
      <c r="K18" s="307"/>
      <c r="L18" s="307"/>
      <c r="M18" s="307"/>
      <c r="N18" s="308"/>
      <c r="O18" s="312" t="str">
        <f>O8</f>
        <v>MSV Duisburg</v>
      </c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59" t="s">
        <v>11</v>
      </c>
      <c r="AF18" s="304" t="str">
        <f>O9</f>
        <v>Olympia Kassel</v>
      </c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325">
        <v>4</v>
      </c>
      <c r="AX18" s="329"/>
      <c r="AY18" s="59" t="s">
        <v>12</v>
      </c>
      <c r="AZ18" s="329">
        <v>0</v>
      </c>
      <c r="BA18" s="330"/>
      <c r="BB18" s="325"/>
      <c r="BC18" s="326"/>
      <c r="BD18" s="33"/>
      <c r="BE18" s="30"/>
      <c r="BF18" s="78">
        <f>IF(ISBLANK(AW18),"0",IF(AW18&gt;AZ18,3,IF(AW18=AZ18,1,0)))</f>
        <v>3</v>
      </c>
      <c r="BG18" s="78" t="s">
        <v>12</v>
      </c>
      <c r="BH18" s="78">
        <f>IF(ISBLANK(AZ18),"0",IF(AZ18&gt;AW18,3,IF(AZ18=AW18,1,0)))</f>
        <v>0</v>
      </c>
      <c r="BI18" s="30"/>
      <c r="BJ18" s="30"/>
      <c r="BK18" s="30"/>
      <c r="BL18" s="30"/>
      <c r="BM18" s="79" t="str">
        <f>$O$5</f>
        <v>FSV Frankfurt</v>
      </c>
      <c r="BN18" s="80">
        <f>COUNT($BH$14,$BF$22,$BF$28,$BH$34,$BF$40)</f>
        <v>5</v>
      </c>
      <c r="BO18" s="80">
        <f>SUM($BH$14+$BF$22+$BF$28+$BH$34+$BF$40)</f>
        <v>7</v>
      </c>
      <c r="BP18" s="80">
        <f>SUM($AZ$14+$AW$22+$AW$28+$AZ$34+$AW$40)</f>
        <v>3</v>
      </c>
      <c r="BQ18" s="81" t="s">
        <v>12</v>
      </c>
      <c r="BR18" s="80">
        <f>SUM($AW$14+$AZ$22+$AZ$28+$AW$34+$AZ$40)</f>
        <v>3</v>
      </c>
      <c r="BS18" s="80">
        <f t="shared" si="0"/>
        <v>0</v>
      </c>
      <c r="BT18" s="30"/>
      <c r="BU18" s="30" t="str">
        <f>IF((BV18+BW18)&gt;0,"Mannschaften gleich!",BM18)</f>
        <v>FSV Frankfurt</v>
      </c>
      <c r="BV18" s="31">
        <f>IF(AND(BO18=BO17,BS18=BS17,BP18=BP17),1,0)</f>
        <v>0</v>
      </c>
      <c r="BW18" s="31">
        <f>IF(AND(BO19=BO18,BS19=BS18,BP19=BP18),1,0)</f>
        <v>0</v>
      </c>
      <c r="BX18" s="31"/>
      <c r="BY18" s="31"/>
      <c r="BZ18" s="31"/>
      <c r="CA18" s="31"/>
      <c r="CB18" s="31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103"/>
      <c r="DM18" s="103"/>
      <c r="DN18" s="103"/>
      <c r="DO18" s="103"/>
      <c r="DP18" s="103"/>
      <c r="DQ18" s="103"/>
      <c r="DR18" s="103"/>
      <c r="DS18" s="103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</row>
    <row r="19" spans="2:157" s="27" customFormat="1" ht="8.25" customHeight="1" thickBot="1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3"/>
      <c r="BD19" s="33"/>
      <c r="BE19" s="30"/>
      <c r="BF19" s="78"/>
      <c r="BG19" s="78"/>
      <c r="BH19" s="78"/>
      <c r="BI19" s="30"/>
      <c r="BJ19" s="30"/>
      <c r="BK19" s="30"/>
      <c r="BL19" s="30"/>
      <c r="BM19" s="79" t="str">
        <f>$O$7</f>
        <v>FSV Bissingen</v>
      </c>
      <c r="BN19" s="80">
        <f>COUNT($BH$16,$BF$24,$BH$28,$BH$32,$BF$42)</f>
        <v>5</v>
      </c>
      <c r="BO19" s="80">
        <f>SUM($BH$16+$BF$24+$BH$28+$BH$32+$BF$42)</f>
        <v>13</v>
      </c>
      <c r="BP19" s="80">
        <f>SUM($AZ$16+$AW$24+$AZ$28+$AZ$32+$AW$42)</f>
        <v>7</v>
      </c>
      <c r="BQ19" s="81" t="s">
        <v>12</v>
      </c>
      <c r="BR19" s="80">
        <f>SUM($AW$16+$AZ$24+$AW$28+$AW$32+$AZ$42)</f>
        <v>1</v>
      </c>
      <c r="BS19" s="80">
        <f t="shared" si="0"/>
        <v>6</v>
      </c>
      <c r="BT19" s="30"/>
      <c r="BU19" s="30" t="str">
        <f>IF(BV19&gt;0,"Mannschaften gleich!",BM19)</f>
        <v>FSV Bissingen</v>
      </c>
      <c r="BV19" s="31">
        <f>IF(AND(BO19=BO18,BS19=BS18,BP19=BP18),1,0)</f>
        <v>0</v>
      </c>
      <c r="BW19" s="31"/>
      <c r="BX19" s="31"/>
      <c r="BY19" s="31"/>
      <c r="BZ19" s="31"/>
      <c r="CA19" s="31"/>
      <c r="CB19" s="31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103"/>
      <c r="DM19" s="103"/>
      <c r="DN19" s="103"/>
      <c r="DO19" s="103"/>
      <c r="DP19" s="103"/>
      <c r="DQ19" s="103"/>
      <c r="DR19" s="103"/>
      <c r="DS19" s="103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</row>
    <row r="20" spans="2:157" s="27" customFormat="1" ht="18" customHeight="1" thickBot="1">
      <c r="B20" s="333"/>
      <c r="C20" s="334"/>
      <c r="D20" s="309">
        <v>1</v>
      </c>
      <c r="E20" s="310"/>
      <c r="F20" s="310"/>
      <c r="G20" s="310"/>
      <c r="H20" s="310"/>
      <c r="I20" s="311"/>
      <c r="J20" s="307">
        <v>0.5756944444444444</v>
      </c>
      <c r="K20" s="307"/>
      <c r="L20" s="307"/>
      <c r="M20" s="307"/>
      <c r="N20" s="308"/>
      <c r="O20" s="312" t="str">
        <f>O4</f>
        <v>FC Zenit St. Petersburg (RU)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59" t="s">
        <v>11</v>
      </c>
      <c r="AF20" s="304" t="str">
        <f>O6</f>
        <v>FC Honka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6"/>
      <c r="AW20" s="325">
        <v>3</v>
      </c>
      <c r="AX20" s="329"/>
      <c r="AY20" s="59" t="s">
        <v>12</v>
      </c>
      <c r="AZ20" s="329">
        <v>0</v>
      </c>
      <c r="BA20" s="330"/>
      <c r="BB20" s="325"/>
      <c r="BC20" s="326"/>
      <c r="BD20" s="33"/>
      <c r="BE20" s="30"/>
      <c r="BF20" s="78">
        <f>IF(ISBLANK(AW20),"0",IF(AW20&gt;AZ20,3,IF(AW20=AZ20,1,0)))</f>
        <v>3</v>
      </c>
      <c r="BG20" s="78" t="s">
        <v>12</v>
      </c>
      <c r="BH20" s="78">
        <f>IF(ISBLANK(AZ20),"0",IF(AZ20&gt;AW20,3,IF(AZ20=AW20,1,0)))</f>
        <v>0</v>
      </c>
      <c r="BI20" s="30"/>
      <c r="BJ20" s="30"/>
      <c r="BK20" s="30"/>
      <c r="BL20" s="30"/>
      <c r="BM20" s="33"/>
      <c r="BN20" s="33"/>
      <c r="BO20" s="33"/>
      <c r="BP20" s="33"/>
      <c r="BQ20" s="33"/>
      <c r="BR20" s="33"/>
      <c r="BS20" s="33"/>
      <c r="BT20" s="30"/>
      <c r="BU20" s="30"/>
      <c r="BV20" s="31"/>
      <c r="BW20" s="31"/>
      <c r="BX20" s="31"/>
      <c r="BY20" s="31"/>
      <c r="BZ20" s="31"/>
      <c r="CA20" s="31"/>
      <c r="CB20" s="31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103"/>
      <c r="DM20" s="103"/>
      <c r="DN20" s="103"/>
      <c r="DO20" s="103"/>
      <c r="DP20" s="103"/>
      <c r="DQ20" s="103"/>
      <c r="DR20" s="103"/>
      <c r="DS20" s="103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</row>
    <row r="21" spans="2:157" s="27" customFormat="1" ht="9" customHeight="1" thickBot="1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3"/>
      <c r="BD21" s="33"/>
      <c r="BE21" s="30"/>
      <c r="BF21" s="78"/>
      <c r="BG21" s="78"/>
      <c r="BH21" s="78"/>
      <c r="BI21" s="30"/>
      <c r="BJ21" s="30"/>
      <c r="BK21" s="30"/>
      <c r="BL21" s="30"/>
      <c r="BM21" s="33"/>
      <c r="BN21" s="33"/>
      <c r="BO21" s="33"/>
      <c r="BP21" s="33"/>
      <c r="BQ21" s="33"/>
      <c r="BR21" s="33"/>
      <c r="BS21" s="33"/>
      <c r="BT21" s="30"/>
      <c r="BU21" s="30"/>
      <c r="BV21" s="31"/>
      <c r="BW21" s="31"/>
      <c r="BX21" s="31"/>
      <c r="BY21" s="31"/>
      <c r="BZ21" s="31"/>
      <c r="CA21" s="31"/>
      <c r="CB21" s="31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103"/>
      <c r="DM21" s="103"/>
      <c r="DN21" s="103"/>
      <c r="DO21" s="103"/>
      <c r="DP21" s="103"/>
      <c r="DQ21" s="103"/>
      <c r="DR21" s="103"/>
      <c r="DS21" s="103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</row>
    <row r="22" spans="2:157" s="27" customFormat="1" ht="18" customHeight="1" thickBot="1">
      <c r="B22" s="333"/>
      <c r="C22" s="334"/>
      <c r="D22" s="309">
        <v>2</v>
      </c>
      <c r="E22" s="310"/>
      <c r="F22" s="310"/>
      <c r="G22" s="310"/>
      <c r="H22" s="310"/>
      <c r="I22" s="311"/>
      <c r="J22" s="307">
        <v>0.5756944444444444</v>
      </c>
      <c r="K22" s="307"/>
      <c r="L22" s="307"/>
      <c r="M22" s="307"/>
      <c r="N22" s="308"/>
      <c r="O22" s="312" t="str">
        <f>O5</f>
        <v>FSV Frankfurt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59" t="s">
        <v>11</v>
      </c>
      <c r="AF22" s="304" t="str">
        <f>O8</f>
        <v>MSV Duisburg</v>
      </c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6"/>
      <c r="AW22" s="325">
        <v>0</v>
      </c>
      <c r="AX22" s="329"/>
      <c r="AY22" s="59" t="s">
        <v>12</v>
      </c>
      <c r="AZ22" s="329">
        <v>2</v>
      </c>
      <c r="BA22" s="330"/>
      <c r="BB22" s="325"/>
      <c r="BC22" s="326"/>
      <c r="BD22" s="33"/>
      <c r="BE22" s="30"/>
      <c r="BF22" s="78">
        <f>IF(ISBLANK(AW22),"0",IF(AW22&gt;AZ22,3,IF(AW22=AZ22,1,0)))</f>
        <v>0</v>
      </c>
      <c r="BG22" s="78" t="s">
        <v>12</v>
      </c>
      <c r="BH22" s="78">
        <f>IF(ISBLANK(AZ22),"0",IF(AZ22&gt;AW22,3,IF(AZ22=AW22,1,0)))</f>
        <v>3</v>
      </c>
      <c r="BI22" s="30"/>
      <c r="BJ22" s="30"/>
      <c r="BK22" s="30"/>
      <c r="BL22" s="30"/>
      <c r="BM22" s="33"/>
      <c r="BN22" s="33"/>
      <c r="BO22" s="33"/>
      <c r="BP22" s="33"/>
      <c r="BQ22" s="33"/>
      <c r="BR22" s="33"/>
      <c r="BS22" s="33"/>
      <c r="BT22" s="30"/>
      <c r="BU22" s="30"/>
      <c r="BV22" s="31"/>
      <c r="BW22" s="31"/>
      <c r="BX22" s="31"/>
      <c r="BY22" s="31"/>
      <c r="BZ22" s="31"/>
      <c r="CA22" s="31"/>
      <c r="CB22" s="31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103"/>
      <c r="DM22" s="103"/>
      <c r="DN22" s="103"/>
      <c r="DO22" s="103"/>
      <c r="DP22" s="103"/>
      <c r="DQ22" s="103"/>
      <c r="DR22" s="103"/>
      <c r="DS22" s="103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</row>
    <row r="23" spans="2:157" s="27" customFormat="1" ht="9" customHeight="1" thickBot="1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33"/>
      <c r="BE23" s="30"/>
      <c r="BF23" s="78"/>
      <c r="BG23" s="78"/>
      <c r="BH23" s="78"/>
      <c r="BI23" s="30"/>
      <c r="BJ23" s="30"/>
      <c r="BK23" s="30"/>
      <c r="BL23" s="30"/>
      <c r="BM23" s="33"/>
      <c r="BN23" s="33"/>
      <c r="BO23" s="33"/>
      <c r="BP23" s="33"/>
      <c r="BQ23" s="33"/>
      <c r="BR23" s="33"/>
      <c r="BS23" s="33"/>
      <c r="BT23" s="30"/>
      <c r="BU23" s="30"/>
      <c r="BV23" s="31"/>
      <c r="BW23" s="31"/>
      <c r="BX23" s="31"/>
      <c r="BY23" s="31"/>
      <c r="BZ23" s="31"/>
      <c r="CA23" s="31"/>
      <c r="CB23" s="31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103"/>
      <c r="DM23" s="103"/>
      <c r="DN23" s="103"/>
      <c r="DO23" s="103"/>
      <c r="DP23" s="103"/>
      <c r="DQ23" s="103"/>
      <c r="DR23" s="103"/>
      <c r="DS23" s="103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</row>
    <row r="24" spans="2:157" s="27" customFormat="1" ht="18" customHeight="1" thickBot="1">
      <c r="B24" s="333"/>
      <c r="C24" s="334"/>
      <c r="D24" s="309">
        <v>3</v>
      </c>
      <c r="E24" s="310"/>
      <c r="F24" s="310"/>
      <c r="G24" s="310"/>
      <c r="H24" s="310"/>
      <c r="I24" s="311"/>
      <c r="J24" s="307">
        <v>0.5756944444444444</v>
      </c>
      <c r="K24" s="307"/>
      <c r="L24" s="307"/>
      <c r="M24" s="307"/>
      <c r="N24" s="308"/>
      <c r="O24" s="312" t="str">
        <f>O7</f>
        <v>FSV Bissingen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59" t="s">
        <v>11</v>
      </c>
      <c r="AF24" s="304" t="str">
        <f>O9</f>
        <v>Olympia Kassel</v>
      </c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325">
        <v>3</v>
      </c>
      <c r="AX24" s="329"/>
      <c r="AY24" s="59" t="s">
        <v>12</v>
      </c>
      <c r="AZ24" s="329">
        <v>0</v>
      </c>
      <c r="BA24" s="330"/>
      <c r="BB24" s="325"/>
      <c r="BC24" s="326"/>
      <c r="BD24" s="33"/>
      <c r="BE24" s="30"/>
      <c r="BF24" s="78">
        <f>IF(ISBLANK(AW24),"0",IF(AW24&gt;AZ24,3,IF(AW24=AZ24,1,0)))</f>
        <v>3</v>
      </c>
      <c r="BG24" s="78" t="s">
        <v>12</v>
      </c>
      <c r="BH24" s="78">
        <f>IF(ISBLANK(AZ24),"0",IF(AZ24&gt;AW24,3,IF(AZ24=AW24,1,0)))</f>
        <v>0</v>
      </c>
      <c r="BI24" s="30"/>
      <c r="BJ24" s="30"/>
      <c r="BK24" s="3"/>
      <c r="BL24" s="3"/>
      <c r="BM24" s="3"/>
      <c r="BN24" s="3"/>
      <c r="BO24" s="3"/>
      <c r="BP24" s="3"/>
      <c r="BQ24" s="3"/>
      <c r="BR24" s="3"/>
      <c r="BS24" s="3"/>
      <c r="BT24" s="30"/>
      <c r="BU24" s="30"/>
      <c r="BV24" s="31"/>
      <c r="BW24" s="31"/>
      <c r="BX24" s="31"/>
      <c r="BY24" s="31"/>
      <c r="BZ24" s="31"/>
      <c r="CA24" s="31"/>
      <c r="CB24" s="31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103"/>
      <c r="DM24" s="103"/>
      <c r="DN24" s="103"/>
      <c r="DO24" s="103"/>
      <c r="DP24" s="103"/>
      <c r="DQ24" s="103"/>
      <c r="DR24" s="103"/>
      <c r="DS24" s="103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</row>
    <row r="25" spans="2:157" s="27" customFormat="1" ht="9" customHeight="1" thickBot="1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3"/>
      <c r="BD25" s="33"/>
      <c r="BE25" s="30"/>
      <c r="BF25" s="78"/>
      <c r="BG25" s="78"/>
      <c r="BH25" s="78"/>
      <c r="BI25" s="30"/>
      <c r="BJ25" s="30"/>
      <c r="BK25" s="3"/>
      <c r="BL25" s="3"/>
      <c r="BM25" s="3"/>
      <c r="BN25" s="3"/>
      <c r="BO25" s="3"/>
      <c r="BP25" s="3"/>
      <c r="BQ25" s="3"/>
      <c r="BR25" s="3"/>
      <c r="BS25" s="3"/>
      <c r="BT25" s="30"/>
      <c r="BU25" s="30"/>
      <c r="BV25" s="31"/>
      <c r="BW25" s="31"/>
      <c r="BX25" s="31"/>
      <c r="BY25" s="31"/>
      <c r="BZ25" s="31"/>
      <c r="CA25" s="31"/>
      <c r="CB25" s="31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103"/>
      <c r="DM25" s="103"/>
      <c r="DN25" s="103"/>
      <c r="DO25" s="103"/>
      <c r="DP25" s="103"/>
      <c r="DQ25" s="103"/>
      <c r="DR25" s="103"/>
      <c r="DS25" s="103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</row>
    <row r="26" spans="2:157" s="27" customFormat="1" ht="18" customHeight="1" thickBot="1">
      <c r="B26" s="333"/>
      <c r="C26" s="334"/>
      <c r="D26" s="309">
        <v>1</v>
      </c>
      <c r="E26" s="310"/>
      <c r="F26" s="310"/>
      <c r="G26" s="310"/>
      <c r="H26" s="310"/>
      <c r="I26" s="311"/>
      <c r="J26" s="307">
        <v>0.6229166666666667</v>
      </c>
      <c r="K26" s="307"/>
      <c r="L26" s="307"/>
      <c r="M26" s="307"/>
      <c r="N26" s="308"/>
      <c r="O26" s="312" t="str">
        <f>O8</f>
        <v>MSV Duisburg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59" t="s">
        <v>11</v>
      </c>
      <c r="AF26" s="304" t="str">
        <f>O4</f>
        <v>FC Zenit St. Petersburg (RU)</v>
      </c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6"/>
      <c r="AW26" s="325">
        <v>0</v>
      </c>
      <c r="AX26" s="329"/>
      <c r="AY26" s="59" t="s">
        <v>12</v>
      </c>
      <c r="AZ26" s="329">
        <v>0</v>
      </c>
      <c r="BA26" s="330"/>
      <c r="BB26" s="325"/>
      <c r="BC26" s="326"/>
      <c r="BD26" s="105"/>
      <c r="BE26" s="30"/>
      <c r="BF26" s="78">
        <f>IF(ISBLANK(AW26),"0",IF(AW26&gt;AZ26,3,IF(AW26=AZ26,1,0)))</f>
        <v>1</v>
      </c>
      <c r="BG26" s="78" t="s">
        <v>12</v>
      </c>
      <c r="BH26" s="78">
        <f>IF(ISBLANK(AZ26),"0",IF(AZ26&gt;AW26,3,IF(AZ26=AW26,1,0)))</f>
        <v>1</v>
      </c>
      <c r="BI26" s="30"/>
      <c r="BJ26" s="30"/>
      <c r="BK26" s="83"/>
      <c r="BL26" s="83"/>
      <c r="BM26" s="33"/>
      <c r="BN26" s="33"/>
      <c r="BO26" s="33"/>
      <c r="BP26" s="33"/>
      <c r="BQ26" s="33"/>
      <c r="BR26" s="33"/>
      <c r="BS26" s="80"/>
      <c r="BT26" s="30"/>
      <c r="BU26" s="30"/>
      <c r="BV26" s="31"/>
      <c r="BW26" s="31"/>
      <c r="BX26" s="31"/>
      <c r="BY26" s="31"/>
      <c r="BZ26" s="31"/>
      <c r="CA26" s="31"/>
      <c r="CB26" s="31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103"/>
      <c r="DM26" s="103"/>
      <c r="DN26" s="103"/>
      <c r="DO26" s="103"/>
      <c r="DP26" s="103"/>
      <c r="DQ26" s="103"/>
      <c r="DR26" s="103"/>
      <c r="DS26" s="103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</row>
    <row r="27" spans="2:157" s="27" customFormat="1" ht="9" customHeight="1" thickBot="1">
      <c r="B27" s="30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3"/>
      <c r="BD27" s="105"/>
      <c r="BE27" s="30"/>
      <c r="BF27" s="78"/>
      <c r="BG27" s="78"/>
      <c r="BH27" s="78"/>
      <c r="BI27" s="30"/>
      <c r="BJ27" s="30"/>
      <c r="BK27" s="83"/>
      <c r="BL27" s="83"/>
      <c r="BM27" s="33"/>
      <c r="BN27" s="33"/>
      <c r="BO27" s="33"/>
      <c r="BP27" s="33"/>
      <c r="BQ27" s="33"/>
      <c r="BR27" s="33"/>
      <c r="BS27" s="80"/>
      <c r="BT27" s="30"/>
      <c r="BU27" s="30"/>
      <c r="BV27" s="31"/>
      <c r="BW27" s="31"/>
      <c r="BX27" s="31"/>
      <c r="BY27" s="31"/>
      <c r="BZ27" s="31"/>
      <c r="CA27" s="31"/>
      <c r="CB27" s="31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103"/>
      <c r="DM27" s="103"/>
      <c r="DN27" s="103"/>
      <c r="DO27" s="103"/>
      <c r="DP27" s="103"/>
      <c r="DQ27" s="103"/>
      <c r="DR27" s="103"/>
      <c r="DS27" s="103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</row>
    <row r="28" spans="2:157" s="27" customFormat="1" ht="18" customHeight="1" thickBot="1">
      <c r="B28" s="333"/>
      <c r="C28" s="334"/>
      <c r="D28" s="309">
        <v>2</v>
      </c>
      <c r="E28" s="310"/>
      <c r="F28" s="310"/>
      <c r="G28" s="310"/>
      <c r="H28" s="310"/>
      <c r="I28" s="311"/>
      <c r="J28" s="307">
        <v>0.6229166666666667</v>
      </c>
      <c r="K28" s="307"/>
      <c r="L28" s="307"/>
      <c r="M28" s="307"/>
      <c r="N28" s="308"/>
      <c r="O28" s="312" t="str">
        <f>O5</f>
        <v>FSV Frankfurt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59" t="s">
        <v>11</v>
      </c>
      <c r="AF28" s="304" t="str">
        <f>O7</f>
        <v>FSV Bissingen</v>
      </c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325">
        <v>0</v>
      </c>
      <c r="AX28" s="329"/>
      <c r="AY28" s="59" t="s">
        <v>12</v>
      </c>
      <c r="AZ28" s="329">
        <v>1</v>
      </c>
      <c r="BA28" s="330"/>
      <c r="BB28" s="325"/>
      <c r="BC28" s="326"/>
      <c r="BD28" s="105"/>
      <c r="BE28" s="30"/>
      <c r="BF28" s="78">
        <f>IF(ISBLANK(AW28),"0",IF(AW28&gt;AZ28,3,IF(AW28=AZ28,1,0)))</f>
        <v>0</v>
      </c>
      <c r="BG28" s="78" t="s">
        <v>12</v>
      </c>
      <c r="BH28" s="78">
        <f>IF(ISBLANK(AZ28),"0",IF(AZ28&gt;AW28,3,IF(AZ28=AW28,1,0)))</f>
        <v>3</v>
      </c>
      <c r="BI28" s="30"/>
      <c r="BJ28" s="30"/>
      <c r="BK28" s="83"/>
      <c r="BL28" s="83"/>
      <c r="BM28" s="33"/>
      <c r="BN28" s="33"/>
      <c r="BO28" s="33"/>
      <c r="BP28" s="33"/>
      <c r="BQ28" s="33"/>
      <c r="BR28" s="33"/>
      <c r="BS28" s="80"/>
      <c r="BT28" s="30"/>
      <c r="BU28" s="30"/>
      <c r="BV28" s="31"/>
      <c r="BW28" s="31"/>
      <c r="BX28" s="31"/>
      <c r="BY28" s="31"/>
      <c r="BZ28" s="31"/>
      <c r="CA28" s="31"/>
      <c r="CB28" s="31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103"/>
      <c r="DM28" s="103"/>
      <c r="DN28" s="103"/>
      <c r="DO28" s="103"/>
      <c r="DP28" s="103"/>
      <c r="DQ28" s="103"/>
      <c r="DR28" s="103"/>
      <c r="DS28" s="103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</row>
    <row r="29" spans="2:157" s="27" customFormat="1" ht="9" customHeight="1" thickBot="1"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3"/>
      <c r="BD29" s="105"/>
      <c r="BE29" s="30"/>
      <c r="BF29" s="78"/>
      <c r="BG29" s="78"/>
      <c r="BH29" s="78"/>
      <c r="BI29" s="30"/>
      <c r="BJ29" s="30"/>
      <c r="BK29" s="83"/>
      <c r="BL29" s="83"/>
      <c r="BM29" s="33"/>
      <c r="BN29" s="33"/>
      <c r="BO29" s="33"/>
      <c r="BP29" s="33"/>
      <c r="BQ29" s="33"/>
      <c r="BR29" s="33"/>
      <c r="BS29" s="80"/>
      <c r="BT29" s="30"/>
      <c r="BU29" s="30"/>
      <c r="BV29" s="31"/>
      <c r="BW29" s="31"/>
      <c r="BX29" s="31"/>
      <c r="BY29" s="31"/>
      <c r="BZ29" s="31"/>
      <c r="CA29" s="31"/>
      <c r="CB29" s="31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103"/>
      <c r="DM29" s="103"/>
      <c r="DN29" s="103"/>
      <c r="DO29" s="103"/>
      <c r="DP29" s="103"/>
      <c r="DQ29" s="103"/>
      <c r="DR29" s="103"/>
      <c r="DS29" s="103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</row>
    <row r="30" spans="2:157" s="27" customFormat="1" ht="18" customHeight="1" thickBot="1">
      <c r="B30" s="333"/>
      <c r="C30" s="334"/>
      <c r="D30" s="309">
        <v>3</v>
      </c>
      <c r="E30" s="310"/>
      <c r="F30" s="310"/>
      <c r="G30" s="310"/>
      <c r="H30" s="310"/>
      <c r="I30" s="311"/>
      <c r="J30" s="307">
        <v>0.6229166666666667</v>
      </c>
      <c r="K30" s="307"/>
      <c r="L30" s="307"/>
      <c r="M30" s="307"/>
      <c r="N30" s="308"/>
      <c r="O30" s="312" t="str">
        <f>O9</f>
        <v>Olympia Kassel</v>
      </c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59" t="s">
        <v>11</v>
      </c>
      <c r="AF30" s="304" t="str">
        <f>O6</f>
        <v>FC Honka</v>
      </c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6"/>
      <c r="AW30" s="325">
        <v>4</v>
      </c>
      <c r="AX30" s="329"/>
      <c r="AY30" s="59" t="s">
        <v>12</v>
      </c>
      <c r="AZ30" s="329">
        <v>1</v>
      </c>
      <c r="BA30" s="330"/>
      <c r="BB30" s="325"/>
      <c r="BC30" s="326"/>
      <c r="BD30" s="105"/>
      <c r="BE30" s="30"/>
      <c r="BF30" s="78">
        <f>IF(ISBLANK(AW30),"0",IF(AW30&gt;AZ30,3,IF(AW30=AZ30,1,0)))</f>
        <v>3</v>
      </c>
      <c r="BG30" s="78" t="s">
        <v>12</v>
      </c>
      <c r="BH30" s="78">
        <f>IF(ISBLANK(AZ30),"0",IF(AZ30&gt;AW30,3,IF(AZ30=AW30,1,0)))</f>
        <v>0</v>
      </c>
      <c r="BI30" s="30"/>
      <c r="BJ30" s="30"/>
      <c r="BK30" s="83"/>
      <c r="BL30" s="83"/>
      <c r="BM30" s="33"/>
      <c r="BN30" s="33"/>
      <c r="BO30" s="33"/>
      <c r="BP30" s="33"/>
      <c r="BQ30" s="33"/>
      <c r="BR30" s="33"/>
      <c r="BS30" s="80"/>
      <c r="BT30" s="30"/>
      <c r="BU30" s="30"/>
      <c r="BV30" s="31"/>
      <c r="BW30" s="31"/>
      <c r="BX30" s="31"/>
      <c r="BY30" s="31"/>
      <c r="BZ30" s="31"/>
      <c r="CA30" s="31"/>
      <c r="CB30" s="31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103"/>
      <c r="DM30" s="103"/>
      <c r="DN30" s="103"/>
      <c r="DO30" s="103"/>
      <c r="DP30" s="103"/>
      <c r="DQ30" s="103"/>
      <c r="DR30" s="103"/>
      <c r="DS30" s="103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</row>
    <row r="31" spans="2:157" s="27" customFormat="1" ht="9" customHeight="1" thickBot="1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3"/>
      <c r="BD31" s="105"/>
      <c r="BE31" s="30"/>
      <c r="BF31" s="78"/>
      <c r="BG31" s="78"/>
      <c r="BH31" s="78"/>
      <c r="BI31" s="30"/>
      <c r="BJ31" s="30"/>
      <c r="BK31" s="83"/>
      <c r="BL31" s="83"/>
      <c r="BM31" s="33"/>
      <c r="BN31" s="33"/>
      <c r="BO31" s="33"/>
      <c r="BP31" s="33"/>
      <c r="BQ31" s="33"/>
      <c r="BR31" s="33"/>
      <c r="BS31" s="80"/>
      <c r="BT31" s="30"/>
      <c r="BU31" s="30"/>
      <c r="BV31" s="31"/>
      <c r="BW31" s="31"/>
      <c r="BX31" s="31"/>
      <c r="BY31" s="31"/>
      <c r="BZ31" s="31"/>
      <c r="CA31" s="31"/>
      <c r="CB31" s="31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103"/>
      <c r="DM31" s="103"/>
      <c r="DN31" s="103"/>
      <c r="DO31" s="103"/>
      <c r="DP31" s="103"/>
      <c r="DQ31" s="103"/>
      <c r="DR31" s="103"/>
      <c r="DS31" s="103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</row>
    <row r="32" spans="2:157" s="27" customFormat="1" ht="18" customHeight="1" thickBot="1">
      <c r="B32" s="333"/>
      <c r="C32" s="334"/>
      <c r="D32" s="309">
        <v>1</v>
      </c>
      <c r="E32" s="310"/>
      <c r="F32" s="310"/>
      <c r="G32" s="310"/>
      <c r="H32" s="310"/>
      <c r="I32" s="311"/>
      <c r="J32" s="307">
        <v>0.6465277777777778</v>
      </c>
      <c r="K32" s="307"/>
      <c r="L32" s="307"/>
      <c r="M32" s="307"/>
      <c r="N32" s="308"/>
      <c r="O32" s="312" t="str">
        <f>O4</f>
        <v>FC Zenit St. Petersburg (RU)</v>
      </c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59" t="s">
        <v>11</v>
      </c>
      <c r="AF32" s="304" t="str">
        <f>O7</f>
        <v>FSV Bissingen</v>
      </c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6"/>
      <c r="AW32" s="325">
        <v>0</v>
      </c>
      <c r="AX32" s="329"/>
      <c r="AY32" s="59" t="s">
        <v>12</v>
      </c>
      <c r="AZ32" s="329">
        <v>1</v>
      </c>
      <c r="BA32" s="330"/>
      <c r="BB32" s="325"/>
      <c r="BC32" s="326"/>
      <c r="BD32" s="105"/>
      <c r="BE32" s="30"/>
      <c r="BF32" s="78">
        <f>IF(ISBLANK(AW32),"0",IF(AW32&gt;AZ32,3,IF(AW32=AZ32,1,0)))</f>
        <v>0</v>
      </c>
      <c r="BG32" s="78" t="s">
        <v>12</v>
      </c>
      <c r="BH32" s="78">
        <f>IF(ISBLANK(AZ32),"0",IF(AZ32&gt;AW32,3,IF(AZ32=AW32,1,0)))</f>
        <v>3</v>
      </c>
      <c r="BI32" s="30"/>
      <c r="BJ32" s="30"/>
      <c r="BK32" s="83"/>
      <c r="BL32" s="83"/>
      <c r="BM32" s="33"/>
      <c r="BN32" s="33"/>
      <c r="BO32" s="33"/>
      <c r="BP32" s="33"/>
      <c r="BQ32" s="33"/>
      <c r="BR32" s="33"/>
      <c r="BS32" s="80"/>
      <c r="BT32" s="30"/>
      <c r="BU32" s="30"/>
      <c r="BV32" s="31"/>
      <c r="BW32" s="31"/>
      <c r="BX32" s="31"/>
      <c r="BY32" s="31"/>
      <c r="BZ32" s="31"/>
      <c r="CA32" s="31"/>
      <c r="CB32" s="31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103"/>
      <c r="DM32" s="103"/>
      <c r="DN32" s="103"/>
      <c r="DO32" s="103"/>
      <c r="DP32" s="103"/>
      <c r="DQ32" s="103"/>
      <c r="DR32" s="103"/>
      <c r="DS32" s="103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</row>
    <row r="33" spans="2:157" s="27" customFormat="1" ht="9" customHeight="1" thickBot="1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33"/>
      <c r="BE33" s="30"/>
      <c r="BF33" s="78"/>
      <c r="BG33" s="78"/>
      <c r="BH33" s="78"/>
      <c r="BI33" s="30"/>
      <c r="BJ33" s="30"/>
      <c r="BK33" s="30"/>
      <c r="BL33" s="30"/>
      <c r="BM33" s="33"/>
      <c r="BN33" s="33"/>
      <c r="BO33" s="33"/>
      <c r="BP33" s="33"/>
      <c r="BQ33" s="33"/>
      <c r="BR33" s="33"/>
      <c r="BS33" s="33"/>
      <c r="BT33" s="30"/>
      <c r="BU33" s="30"/>
      <c r="BV33" s="31"/>
      <c r="BW33" s="31"/>
      <c r="BX33" s="31"/>
      <c r="BY33" s="31"/>
      <c r="BZ33" s="31"/>
      <c r="CA33" s="31"/>
      <c r="CB33" s="31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103"/>
      <c r="DM33" s="103"/>
      <c r="DN33" s="103"/>
      <c r="DO33" s="103"/>
      <c r="DP33" s="103"/>
      <c r="DQ33" s="103"/>
      <c r="DR33" s="103"/>
      <c r="DS33" s="103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</row>
    <row r="34" spans="2:157" s="27" customFormat="1" ht="18" customHeight="1" thickBot="1">
      <c r="B34" s="333"/>
      <c r="C34" s="334"/>
      <c r="D34" s="309">
        <v>2</v>
      </c>
      <c r="E34" s="310"/>
      <c r="F34" s="310"/>
      <c r="G34" s="310"/>
      <c r="H34" s="310"/>
      <c r="I34" s="311"/>
      <c r="J34" s="307">
        <v>0.6465277777777778</v>
      </c>
      <c r="K34" s="307"/>
      <c r="L34" s="307"/>
      <c r="M34" s="307"/>
      <c r="N34" s="308"/>
      <c r="O34" s="312" t="str">
        <f>O9</f>
        <v>Olympia Kassel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59" t="s">
        <v>11</v>
      </c>
      <c r="AF34" s="304" t="str">
        <f>O5</f>
        <v>FSV Frankfurt</v>
      </c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6"/>
      <c r="AW34" s="325">
        <v>0</v>
      </c>
      <c r="AX34" s="329"/>
      <c r="AY34" s="59" t="s">
        <v>12</v>
      </c>
      <c r="AZ34" s="329">
        <v>2</v>
      </c>
      <c r="BA34" s="330"/>
      <c r="BB34" s="325"/>
      <c r="BC34" s="326"/>
      <c r="BD34" s="33"/>
      <c r="BE34" s="30"/>
      <c r="BF34" s="78">
        <f>IF(ISBLANK(AW34),"0",IF(AW34&gt;AZ34,3,IF(AW34=AZ34,1,0)))</f>
        <v>0</v>
      </c>
      <c r="BG34" s="78" t="s">
        <v>12</v>
      </c>
      <c r="BH34" s="78">
        <f>IF(ISBLANK(AZ34),"0",IF(AZ34&gt;AW34,3,IF(AZ34=AW34,1,0)))</f>
        <v>3</v>
      </c>
      <c r="BI34" s="30"/>
      <c r="BJ34" s="30"/>
      <c r="BK34" s="30"/>
      <c r="BL34" s="30"/>
      <c r="BM34" s="33"/>
      <c r="BN34" s="33"/>
      <c r="BO34" s="33"/>
      <c r="BP34" s="33"/>
      <c r="BQ34" s="33"/>
      <c r="BR34" s="33"/>
      <c r="BS34" s="33"/>
      <c r="BT34" s="30"/>
      <c r="BU34" s="30"/>
      <c r="BV34" s="31"/>
      <c r="BW34" s="31"/>
      <c r="BX34" s="31"/>
      <c r="BY34" s="31"/>
      <c r="BZ34" s="31"/>
      <c r="CA34" s="31"/>
      <c r="CB34" s="31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103"/>
      <c r="DM34" s="103"/>
      <c r="DN34" s="103"/>
      <c r="DO34" s="103"/>
      <c r="DP34" s="103"/>
      <c r="DQ34" s="103"/>
      <c r="DR34" s="103"/>
      <c r="DS34" s="103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</row>
    <row r="35" spans="2:157" s="27" customFormat="1" ht="9" customHeight="1" thickBot="1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3"/>
      <c r="BD35" s="33"/>
      <c r="BE35" s="30"/>
      <c r="BF35" s="78"/>
      <c r="BG35" s="78"/>
      <c r="BH35" s="78"/>
      <c r="BI35" s="30"/>
      <c r="BJ35" s="30"/>
      <c r="BK35" s="30"/>
      <c r="BL35" s="30"/>
      <c r="BM35" s="33"/>
      <c r="BN35" s="33"/>
      <c r="BO35" s="33"/>
      <c r="BP35" s="33"/>
      <c r="BQ35" s="33"/>
      <c r="BR35" s="33"/>
      <c r="BS35" s="33"/>
      <c r="BT35" s="30"/>
      <c r="BU35" s="30"/>
      <c r="BV35" s="31"/>
      <c r="BW35" s="31"/>
      <c r="BX35" s="31"/>
      <c r="BY35" s="31"/>
      <c r="BZ35" s="31"/>
      <c r="CA35" s="31"/>
      <c r="CB35" s="31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103"/>
      <c r="DM35" s="103"/>
      <c r="DN35" s="103"/>
      <c r="DO35" s="103"/>
      <c r="DP35" s="103"/>
      <c r="DQ35" s="103"/>
      <c r="DR35" s="103"/>
      <c r="DS35" s="103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</row>
    <row r="36" spans="2:157" s="27" customFormat="1" ht="18" customHeight="1" thickBot="1">
      <c r="B36" s="333"/>
      <c r="C36" s="334"/>
      <c r="D36" s="309">
        <v>3</v>
      </c>
      <c r="E36" s="310"/>
      <c r="F36" s="310"/>
      <c r="G36" s="310"/>
      <c r="H36" s="310"/>
      <c r="I36" s="311"/>
      <c r="J36" s="307">
        <v>0.6465277777777778</v>
      </c>
      <c r="K36" s="307"/>
      <c r="L36" s="307"/>
      <c r="M36" s="307"/>
      <c r="N36" s="308"/>
      <c r="O36" s="312" t="str">
        <f>O6</f>
        <v>FC Honka</v>
      </c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59" t="s">
        <v>11</v>
      </c>
      <c r="AF36" s="304" t="str">
        <f>O8</f>
        <v>MSV Duisburg</v>
      </c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6"/>
      <c r="AW36" s="325">
        <v>0</v>
      </c>
      <c r="AX36" s="329"/>
      <c r="AY36" s="59" t="s">
        <v>12</v>
      </c>
      <c r="AZ36" s="329">
        <v>3</v>
      </c>
      <c r="BA36" s="330"/>
      <c r="BB36" s="325"/>
      <c r="BC36" s="326"/>
      <c r="BD36" s="33"/>
      <c r="BE36" s="30"/>
      <c r="BF36" s="78">
        <f>IF(ISBLANK(AW36),"0",IF(AW36&gt;AZ36,3,IF(AW36=AZ36,1,0)))</f>
        <v>0</v>
      </c>
      <c r="BG36" s="78" t="s">
        <v>12</v>
      </c>
      <c r="BH36" s="78">
        <f>IF(ISBLANK(AZ36),"0",IF(AZ36&gt;AW36,3,IF(AZ36=AW36,1,0)))</f>
        <v>3</v>
      </c>
      <c r="BI36" s="30"/>
      <c r="BJ36" s="30"/>
      <c r="BK36" s="3"/>
      <c r="BL36" s="3"/>
      <c r="BM36" s="3"/>
      <c r="BN36" s="3"/>
      <c r="BO36" s="3"/>
      <c r="BP36" s="3"/>
      <c r="BQ36" s="3"/>
      <c r="BR36" s="3"/>
      <c r="BS36" s="3"/>
      <c r="BT36" s="30"/>
      <c r="BU36" s="30"/>
      <c r="BV36" s="31"/>
      <c r="BW36" s="31"/>
      <c r="BX36" s="31"/>
      <c r="BY36" s="31"/>
      <c r="BZ36" s="31"/>
      <c r="CA36" s="31"/>
      <c r="CB36" s="31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103"/>
      <c r="DM36" s="103"/>
      <c r="DN36" s="103"/>
      <c r="DO36" s="103"/>
      <c r="DP36" s="103"/>
      <c r="DQ36" s="103"/>
      <c r="DR36" s="103"/>
      <c r="DS36" s="103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</row>
    <row r="37" spans="2:157" s="27" customFormat="1" ht="9" customHeight="1" thickBot="1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3"/>
      <c r="BD37" s="33"/>
      <c r="BE37" s="30"/>
      <c r="BF37" s="78"/>
      <c r="BG37" s="78"/>
      <c r="BH37" s="78"/>
      <c r="BI37" s="30"/>
      <c r="BJ37" s="30"/>
      <c r="BK37" s="3"/>
      <c r="BL37" s="3"/>
      <c r="BM37" s="3"/>
      <c r="BN37" s="3"/>
      <c r="BO37" s="3"/>
      <c r="BP37" s="3"/>
      <c r="BQ37" s="3"/>
      <c r="BR37" s="3"/>
      <c r="BS37" s="3"/>
      <c r="BT37" s="30"/>
      <c r="BU37" s="30"/>
      <c r="BV37" s="31"/>
      <c r="BW37" s="31"/>
      <c r="BX37" s="31"/>
      <c r="BY37" s="31"/>
      <c r="BZ37" s="31"/>
      <c r="CA37" s="31"/>
      <c r="CB37" s="31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103"/>
      <c r="DM37" s="103"/>
      <c r="DN37" s="103"/>
      <c r="DO37" s="103"/>
      <c r="DP37" s="103"/>
      <c r="DQ37" s="103"/>
      <c r="DR37" s="103"/>
      <c r="DS37" s="103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</row>
    <row r="38" spans="2:157" s="27" customFormat="1" ht="18" customHeight="1" thickBot="1">
      <c r="B38" s="333"/>
      <c r="C38" s="334"/>
      <c r="D38" s="309">
        <v>1</v>
      </c>
      <c r="E38" s="310"/>
      <c r="F38" s="310"/>
      <c r="G38" s="310"/>
      <c r="H38" s="310"/>
      <c r="I38" s="311"/>
      <c r="J38" s="307">
        <v>0.6701388888888888</v>
      </c>
      <c r="K38" s="307"/>
      <c r="L38" s="307"/>
      <c r="M38" s="307"/>
      <c r="N38" s="308"/>
      <c r="O38" s="312" t="str">
        <f>O9</f>
        <v>Olympia Kassel</v>
      </c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59" t="s">
        <v>11</v>
      </c>
      <c r="AF38" s="304" t="str">
        <f>O4</f>
        <v>FC Zenit St. Petersburg (RU)</v>
      </c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4"/>
      <c r="AW38" s="325">
        <v>0</v>
      </c>
      <c r="AX38" s="329"/>
      <c r="AY38" s="59" t="s">
        <v>12</v>
      </c>
      <c r="AZ38" s="329">
        <v>2</v>
      </c>
      <c r="BA38" s="330"/>
      <c r="BB38" s="325"/>
      <c r="BC38" s="326"/>
      <c r="BD38" s="105"/>
      <c r="BE38" s="30"/>
      <c r="BF38" s="78">
        <f>IF(ISBLANK(AW38),"0",IF(AW38&gt;AZ38,3,IF(AW38=AZ38,1,0)))</f>
        <v>0</v>
      </c>
      <c r="BG38" s="78" t="s">
        <v>12</v>
      </c>
      <c r="BH38" s="78">
        <f>IF(ISBLANK(AZ38),"0",IF(AZ38&gt;AW38,3,IF(AZ38=AW38,1,0)))</f>
        <v>3</v>
      </c>
      <c r="BI38" s="30"/>
      <c r="BJ38" s="30"/>
      <c r="BK38" s="83"/>
      <c r="BL38" s="83"/>
      <c r="BM38" s="33"/>
      <c r="BN38" s="33"/>
      <c r="BO38" s="33"/>
      <c r="BP38" s="33"/>
      <c r="BQ38" s="33"/>
      <c r="BR38" s="33"/>
      <c r="BS38" s="80"/>
      <c r="BT38" s="30"/>
      <c r="BU38" s="30"/>
      <c r="BV38" s="31"/>
      <c r="BW38" s="31"/>
      <c r="BX38" s="31"/>
      <c r="BY38" s="31"/>
      <c r="BZ38" s="31"/>
      <c r="CA38" s="31"/>
      <c r="CB38" s="31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103"/>
      <c r="DM38" s="103"/>
      <c r="DN38" s="103"/>
      <c r="DO38" s="103"/>
      <c r="DP38" s="103"/>
      <c r="DQ38" s="103"/>
      <c r="DR38" s="103"/>
      <c r="DS38" s="103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</row>
    <row r="39" spans="2:157" s="27" customFormat="1" ht="9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3"/>
      <c r="BD39" s="105"/>
      <c r="BE39" s="30"/>
      <c r="BF39" s="78"/>
      <c r="BG39" s="78"/>
      <c r="BH39" s="78"/>
      <c r="BI39" s="30"/>
      <c r="BJ39" s="30"/>
      <c r="BK39" s="83"/>
      <c r="BL39" s="83"/>
      <c r="BM39" s="33"/>
      <c r="BN39" s="33"/>
      <c r="BO39" s="33"/>
      <c r="BP39" s="33"/>
      <c r="BQ39" s="33"/>
      <c r="BR39" s="33"/>
      <c r="BS39" s="80"/>
      <c r="BT39" s="30"/>
      <c r="BU39" s="30"/>
      <c r="BV39" s="31"/>
      <c r="BW39" s="31"/>
      <c r="BX39" s="31"/>
      <c r="BY39" s="31"/>
      <c r="BZ39" s="31"/>
      <c r="CA39" s="31"/>
      <c r="CB39" s="31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103"/>
      <c r="DM39" s="103"/>
      <c r="DN39" s="103"/>
      <c r="DO39" s="103"/>
      <c r="DP39" s="103"/>
      <c r="DQ39" s="103"/>
      <c r="DR39" s="103"/>
      <c r="DS39" s="103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</row>
    <row r="40" spans="2:157" s="27" customFormat="1" ht="18" customHeight="1" thickBot="1">
      <c r="B40" s="333"/>
      <c r="C40" s="334"/>
      <c r="D40" s="309">
        <v>2</v>
      </c>
      <c r="E40" s="310"/>
      <c r="F40" s="310"/>
      <c r="G40" s="310"/>
      <c r="H40" s="310"/>
      <c r="I40" s="311"/>
      <c r="J40" s="307">
        <v>0.6701388888888888</v>
      </c>
      <c r="K40" s="307"/>
      <c r="L40" s="307"/>
      <c r="M40" s="307"/>
      <c r="N40" s="308"/>
      <c r="O40" s="312" t="str">
        <f>O5</f>
        <v>FSV Frankfurt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59" t="s">
        <v>11</v>
      </c>
      <c r="AF40" s="304" t="str">
        <f>O6</f>
        <v>FC Honka</v>
      </c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6"/>
      <c r="AW40" s="325">
        <v>1</v>
      </c>
      <c r="AX40" s="329"/>
      <c r="AY40" s="59" t="s">
        <v>12</v>
      </c>
      <c r="AZ40" s="329">
        <v>0</v>
      </c>
      <c r="BA40" s="330"/>
      <c r="BB40" s="325"/>
      <c r="BC40" s="326"/>
      <c r="BD40" s="105"/>
      <c r="BE40" s="30"/>
      <c r="BF40" s="78">
        <f>IF(ISBLANK(AW40),"0",IF(AW40&gt;AZ40,3,IF(AW40=AZ40,1,0)))</f>
        <v>3</v>
      </c>
      <c r="BG40" s="78" t="s">
        <v>12</v>
      </c>
      <c r="BH40" s="78">
        <f>IF(ISBLANK(AZ40),"0",IF(AZ40&gt;AW40,3,IF(AZ40=AW40,1,0)))</f>
        <v>0</v>
      </c>
      <c r="BI40" s="30"/>
      <c r="BJ40" s="30"/>
      <c r="BK40" s="83"/>
      <c r="BL40" s="83"/>
      <c r="BM40" s="33"/>
      <c r="BN40" s="33"/>
      <c r="BO40" s="33"/>
      <c r="BP40" s="33"/>
      <c r="BQ40" s="33"/>
      <c r="BR40" s="33"/>
      <c r="BS40" s="80"/>
      <c r="BT40" s="30"/>
      <c r="BU40" s="30"/>
      <c r="BV40" s="31"/>
      <c r="BW40" s="31"/>
      <c r="BX40" s="31"/>
      <c r="BY40" s="31"/>
      <c r="BZ40" s="31"/>
      <c r="CA40" s="31"/>
      <c r="CB40" s="31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103"/>
      <c r="DM40" s="103"/>
      <c r="DN40" s="103"/>
      <c r="DO40" s="103"/>
      <c r="DP40" s="103"/>
      <c r="DQ40" s="103"/>
      <c r="DR40" s="103"/>
      <c r="DS40" s="103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</row>
    <row r="41" spans="2:157" s="27" customFormat="1" ht="9" customHeight="1" thickBot="1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3"/>
      <c r="BD41" s="105"/>
      <c r="BE41" s="30"/>
      <c r="BF41" s="78"/>
      <c r="BG41" s="78"/>
      <c r="BH41" s="78"/>
      <c r="BI41" s="30"/>
      <c r="BJ41" s="30"/>
      <c r="BK41" s="83"/>
      <c r="BL41" s="83"/>
      <c r="BM41" s="33"/>
      <c r="BN41" s="33"/>
      <c r="BO41" s="33"/>
      <c r="BP41" s="33"/>
      <c r="BQ41" s="33"/>
      <c r="BR41" s="33"/>
      <c r="BS41" s="80"/>
      <c r="BT41" s="30"/>
      <c r="BU41" s="30"/>
      <c r="BV41" s="31"/>
      <c r="BW41" s="31"/>
      <c r="BX41" s="31"/>
      <c r="BY41" s="31"/>
      <c r="BZ41" s="31"/>
      <c r="CA41" s="31"/>
      <c r="CB41" s="31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103"/>
      <c r="DM41" s="103"/>
      <c r="DN41" s="103"/>
      <c r="DO41" s="103"/>
      <c r="DP41" s="103"/>
      <c r="DQ41" s="103"/>
      <c r="DR41" s="103"/>
      <c r="DS41" s="103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</row>
    <row r="42" spans="2:157" s="27" customFormat="1" ht="18" customHeight="1" thickBot="1">
      <c r="B42" s="333"/>
      <c r="C42" s="334"/>
      <c r="D42" s="309">
        <v>3</v>
      </c>
      <c r="E42" s="310"/>
      <c r="F42" s="310"/>
      <c r="G42" s="310"/>
      <c r="H42" s="310"/>
      <c r="I42" s="311"/>
      <c r="J42" s="307">
        <v>0.6701388888888888</v>
      </c>
      <c r="K42" s="307"/>
      <c r="L42" s="307"/>
      <c r="M42" s="307"/>
      <c r="N42" s="308"/>
      <c r="O42" s="312" t="str">
        <f>O7</f>
        <v>FSV Bissingen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59" t="s">
        <v>11</v>
      </c>
      <c r="AF42" s="304" t="str">
        <f>O8</f>
        <v>MSV Duisburg</v>
      </c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6"/>
      <c r="AW42" s="325">
        <v>0</v>
      </c>
      <c r="AX42" s="329"/>
      <c r="AY42" s="59" t="s">
        <v>12</v>
      </c>
      <c r="AZ42" s="329">
        <v>0</v>
      </c>
      <c r="BA42" s="330"/>
      <c r="BB42" s="325"/>
      <c r="BC42" s="326"/>
      <c r="BD42" s="105"/>
      <c r="BE42" s="30"/>
      <c r="BF42" s="78">
        <f>IF(ISBLANK(AW42),"0",IF(AW42&gt;AZ42,3,IF(AW42=AZ42,1,0)))</f>
        <v>1</v>
      </c>
      <c r="BG42" s="78" t="s">
        <v>12</v>
      </c>
      <c r="BH42" s="78">
        <f>IF(ISBLANK(AZ42),"0",IF(AZ42&gt;AW42,3,IF(AZ42=AW42,1,0)))</f>
        <v>1</v>
      </c>
      <c r="BI42" s="30"/>
      <c r="BJ42" s="30"/>
      <c r="BK42" s="83"/>
      <c r="BL42" s="83"/>
      <c r="BM42" s="33"/>
      <c r="BN42" s="33"/>
      <c r="BO42" s="33"/>
      <c r="BP42" s="33"/>
      <c r="BQ42" s="33"/>
      <c r="BR42" s="33"/>
      <c r="BS42" s="80"/>
      <c r="BT42" s="30"/>
      <c r="BU42" s="30"/>
      <c r="BV42" s="31"/>
      <c r="BW42" s="31"/>
      <c r="BX42" s="31"/>
      <c r="BY42" s="31"/>
      <c r="BZ42" s="31"/>
      <c r="CA42" s="31"/>
      <c r="CB42" s="31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103"/>
      <c r="DM42" s="103"/>
      <c r="DN42" s="103"/>
      <c r="DO42" s="103"/>
      <c r="DP42" s="103"/>
      <c r="DQ42" s="103"/>
      <c r="DR42" s="103"/>
      <c r="DS42" s="103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</row>
    <row r="44" ht="12.75">
      <c r="B44" s="39" t="s">
        <v>23</v>
      </c>
    </row>
    <row r="45" ht="6" customHeight="1"/>
    <row r="46" spans="27:123" s="42" customFormat="1" ht="13.5" customHeight="1" thickBot="1">
      <c r="AA46" s="43"/>
      <c r="AB46" s="43"/>
      <c r="AC46" s="43"/>
      <c r="AD46" s="43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44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100"/>
      <c r="BW46" s="100"/>
      <c r="BX46" s="100"/>
      <c r="BY46" s="100"/>
      <c r="BZ46" s="100"/>
      <c r="CA46" s="100"/>
      <c r="CB46" s="100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6:123" s="14" customFormat="1" ht="16.5" thickBot="1">
      <c r="F47" s="348" t="s">
        <v>16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32"/>
      <c r="AH47" s="327" t="s">
        <v>17</v>
      </c>
      <c r="AI47" s="328"/>
      <c r="AJ47" s="328"/>
      <c r="AK47" s="327" t="s">
        <v>13</v>
      </c>
      <c r="AL47" s="328"/>
      <c r="AM47" s="328"/>
      <c r="AN47" s="327" t="s">
        <v>14</v>
      </c>
      <c r="AO47" s="328"/>
      <c r="AP47" s="328"/>
      <c r="AQ47" s="328"/>
      <c r="AR47" s="328"/>
      <c r="AS47" s="328"/>
      <c r="AT47" s="332"/>
      <c r="AU47" s="328" t="s">
        <v>15</v>
      </c>
      <c r="AV47" s="328"/>
      <c r="AW47" s="331"/>
      <c r="BD47" s="37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6"/>
      <c r="BW47" s="16"/>
      <c r="BX47" s="16"/>
      <c r="BY47" s="16"/>
      <c r="BZ47" s="16"/>
      <c r="CA47" s="16"/>
      <c r="CB47" s="16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6:123" s="14" customFormat="1" ht="19.5" customHeight="1">
      <c r="F48" s="352" t="s">
        <v>0</v>
      </c>
      <c r="G48" s="320"/>
      <c r="H48" s="353" t="str">
        <f aca="true" t="shared" si="1" ref="H48:H53">(IF(ISBLANK($AZ$14),"",BU14))</f>
        <v>MSV Duisburg</v>
      </c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4"/>
      <c r="AH48" s="319">
        <f aca="true" t="shared" si="2" ref="AH48:AH53">(IF(ISBLANK($AZ$14),"",BN14))</f>
        <v>5</v>
      </c>
      <c r="AI48" s="320"/>
      <c r="AJ48" s="321"/>
      <c r="AK48" s="320">
        <f aca="true" t="shared" si="3" ref="AK48:AK53">(IF(ISBLANK($AZ$14),"",BO14))</f>
        <v>11</v>
      </c>
      <c r="AL48" s="320"/>
      <c r="AM48" s="320"/>
      <c r="AN48" s="319">
        <f aca="true" t="shared" si="4" ref="AN48:AN53">(IF(ISBLANK($AZ$14),"",BP14))</f>
        <v>9</v>
      </c>
      <c r="AO48" s="320"/>
      <c r="AP48" s="320"/>
      <c r="AQ48" s="60" t="s">
        <v>12</v>
      </c>
      <c r="AR48" s="320">
        <f aca="true" t="shared" si="5" ref="AR48:AR53">(IF(ISBLANK($AZ$14),"",BR14))</f>
        <v>0</v>
      </c>
      <c r="AS48" s="320"/>
      <c r="AT48" s="320"/>
      <c r="AU48" s="355">
        <f aca="true" t="shared" si="6" ref="AU48:AU53">(IF(ISBLANK($AZ$14),"",BS14))</f>
        <v>9</v>
      </c>
      <c r="AV48" s="356"/>
      <c r="AW48" s="357"/>
      <c r="BD48" s="37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6"/>
      <c r="BW48" s="16"/>
      <c r="BX48" s="16"/>
      <c r="BY48" s="16"/>
      <c r="BZ48" s="16"/>
      <c r="CA48" s="16"/>
      <c r="CB48" s="16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6:123" s="14" customFormat="1" ht="19.5" customHeight="1" thickBot="1">
      <c r="F49" s="241" t="s">
        <v>1</v>
      </c>
      <c r="G49" s="349"/>
      <c r="H49" s="350" t="str">
        <f t="shared" si="1"/>
        <v>FC Honka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1"/>
      <c r="AH49" s="316">
        <f t="shared" si="2"/>
        <v>5</v>
      </c>
      <c r="AI49" s="317"/>
      <c r="AJ49" s="318"/>
      <c r="AK49" s="317">
        <f t="shared" si="3"/>
        <v>0</v>
      </c>
      <c r="AL49" s="317"/>
      <c r="AM49" s="317"/>
      <c r="AN49" s="316">
        <f t="shared" si="4"/>
        <v>2</v>
      </c>
      <c r="AO49" s="317"/>
      <c r="AP49" s="317"/>
      <c r="AQ49" s="90" t="s">
        <v>12</v>
      </c>
      <c r="AR49" s="317">
        <f t="shared" si="5"/>
        <v>13</v>
      </c>
      <c r="AS49" s="317"/>
      <c r="AT49" s="317"/>
      <c r="AU49" s="345">
        <f t="shared" si="6"/>
        <v>-11</v>
      </c>
      <c r="AV49" s="346"/>
      <c r="AW49" s="347"/>
      <c r="BD49" s="37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6"/>
      <c r="BW49" s="16"/>
      <c r="BX49" s="16"/>
      <c r="BY49" s="16"/>
      <c r="BZ49" s="16"/>
      <c r="CA49" s="16"/>
      <c r="CB49" s="16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6:123" s="14" customFormat="1" ht="19.5" customHeight="1">
      <c r="F50" s="352" t="s">
        <v>2</v>
      </c>
      <c r="G50" s="320"/>
      <c r="H50" s="353" t="str">
        <f t="shared" si="1"/>
        <v>Olympia Kassel</v>
      </c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4"/>
      <c r="AH50" s="319">
        <f t="shared" si="2"/>
        <v>5</v>
      </c>
      <c r="AI50" s="320"/>
      <c r="AJ50" s="321"/>
      <c r="AK50" s="320">
        <f t="shared" si="3"/>
        <v>3</v>
      </c>
      <c r="AL50" s="320"/>
      <c r="AM50" s="320"/>
      <c r="AN50" s="319">
        <f t="shared" si="4"/>
        <v>4</v>
      </c>
      <c r="AO50" s="320"/>
      <c r="AP50" s="320"/>
      <c r="AQ50" s="60" t="s">
        <v>12</v>
      </c>
      <c r="AR50" s="320">
        <f t="shared" si="5"/>
        <v>12</v>
      </c>
      <c r="AS50" s="320"/>
      <c r="AT50" s="320"/>
      <c r="AU50" s="355">
        <f t="shared" si="6"/>
        <v>-8</v>
      </c>
      <c r="AV50" s="356"/>
      <c r="AW50" s="357"/>
      <c r="BD50" s="37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6"/>
      <c r="BW50" s="16"/>
      <c r="BX50" s="16"/>
      <c r="BY50" s="16"/>
      <c r="BZ50" s="16"/>
      <c r="CA50" s="16"/>
      <c r="CB50" s="16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6:123" s="14" customFormat="1" ht="19.5" customHeight="1">
      <c r="F51" s="366" t="s">
        <v>3</v>
      </c>
      <c r="G51" s="323"/>
      <c r="H51" s="367" t="str">
        <f t="shared" si="1"/>
        <v>FC Zenit St. Petersburg (RU)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8"/>
      <c r="AH51" s="322">
        <f t="shared" si="2"/>
        <v>5</v>
      </c>
      <c r="AI51" s="323"/>
      <c r="AJ51" s="324"/>
      <c r="AK51" s="323">
        <f t="shared" si="3"/>
        <v>8</v>
      </c>
      <c r="AL51" s="323"/>
      <c r="AM51" s="323"/>
      <c r="AN51" s="322">
        <f t="shared" si="4"/>
        <v>5</v>
      </c>
      <c r="AO51" s="323"/>
      <c r="AP51" s="323"/>
      <c r="AQ51" s="61" t="s">
        <v>12</v>
      </c>
      <c r="AR51" s="323">
        <f t="shared" si="5"/>
        <v>1</v>
      </c>
      <c r="AS51" s="323"/>
      <c r="AT51" s="323"/>
      <c r="AU51" s="361">
        <f t="shared" si="6"/>
        <v>4</v>
      </c>
      <c r="AV51" s="362"/>
      <c r="AW51" s="363"/>
      <c r="BD51" s="37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6"/>
      <c r="BW51" s="16"/>
      <c r="BX51" s="16"/>
      <c r="BY51" s="16"/>
      <c r="BZ51" s="16"/>
      <c r="CA51" s="16"/>
      <c r="CB51" s="16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6:123" s="14" customFormat="1" ht="19.5" customHeight="1">
      <c r="F52" s="366" t="s">
        <v>4</v>
      </c>
      <c r="G52" s="323"/>
      <c r="H52" s="367" t="str">
        <f t="shared" si="1"/>
        <v>FSV Frankfurt</v>
      </c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8"/>
      <c r="AH52" s="322">
        <f t="shared" si="2"/>
        <v>5</v>
      </c>
      <c r="AI52" s="323"/>
      <c r="AJ52" s="324"/>
      <c r="AK52" s="323">
        <f t="shared" si="3"/>
        <v>7</v>
      </c>
      <c r="AL52" s="323"/>
      <c r="AM52" s="323"/>
      <c r="AN52" s="322">
        <f t="shared" si="4"/>
        <v>3</v>
      </c>
      <c r="AO52" s="323"/>
      <c r="AP52" s="323"/>
      <c r="AQ52" s="61" t="s">
        <v>12</v>
      </c>
      <c r="AR52" s="323">
        <f t="shared" si="5"/>
        <v>3</v>
      </c>
      <c r="AS52" s="323"/>
      <c r="AT52" s="323"/>
      <c r="AU52" s="361">
        <f t="shared" si="6"/>
        <v>0</v>
      </c>
      <c r="AV52" s="362"/>
      <c r="AW52" s="363"/>
      <c r="BD52" s="37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6"/>
      <c r="BW52" s="16"/>
      <c r="BX52" s="16"/>
      <c r="BY52" s="16"/>
      <c r="BZ52" s="16"/>
      <c r="CA52" s="16"/>
      <c r="CB52" s="16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6:123" s="14" customFormat="1" ht="19.5" customHeight="1" thickBot="1">
      <c r="F53" s="251" t="s">
        <v>24</v>
      </c>
      <c r="G53" s="314"/>
      <c r="H53" s="364" t="str">
        <f t="shared" si="1"/>
        <v>FSV Bissingen</v>
      </c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/>
      <c r="AH53" s="313">
        <f t="shared" si="2"/>
        <v>5</v>
      </c>
      <c r="AI53" s="314"/>
      <c r="AJ53" s="315"/>
      <c r="AK53" s="314">
        <f t="shared" si="3"/>
        <v>13</v>
      </c>
      <c r="AL53" s="314"/>
      <c r="AM53" s="314"/>
      <c r="AN53" s="313">
        <f t="shared" si="4"/>
        <v>7</v>
      </c>
      <c r="AO53" s="314"/>
      <c r="AP53" s="314"/>
      <c r="AQ53" s="62" t="s">
        <v>12</v>
      </c>
      <c r="AR53" s="314">
        <f t="shared" si="5"/>
        <v>1</v>
      </c>
      <c r="AS53" s="314"/>
      <c r="AT53" s="314"/>
      <c r="AU53" s="358">
        <f t="shared" si="6"/>
        <v>6</v>
      </c>
      <c r="AV53" s="359"/>
      <c r="AW53" s="360"/>
      <c r="BD53" s="37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6"/>
      <c r="BW53" s="16"/>
      <c r="BX53" s="16"/>
      <c r="BY53" s="16"/>
      <c r="BZ53" s="16"/>
      <c r="CA53" s="16"/>
      <c r="CB53" s="16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5" spans="6:7" ht="12.75">
      <c r="F55" t="s">
        <v>0</v>
      </c>
      <c r="G55" t="str">
        <f>H53</f>
        <v>FSV Bissingen</v>
      </c>
    </row>
    <row r="56" spans="6:7" ht="12.75">
      <c r="F56" t="s">
        <v>1</v>
      </c>
      <c r="G56" t="str">
        <f>H48</f>
        <v>MSV Duisburg</v>
      </c>
    </row>
    <row r="57" spans="6:7" ht="12.75">
      <c r="F57" t="s">
        <v>2</v>
      </c>
      <c r="G57" t="str">
        <f>H51</f>
        <v>FC Zenit St. Petersburg (RU)</v>
      </c>
    </row>
    <row r="58" spans="6:7" ht="12.75">
      <c r="F58" t="s">
        <v>3</v>
      </c>
      <c r="G58" t="str">
        <f>H52</f>
        <v>FSV Frankfurt</v>
      </c>
    </row>
    <row r="59" spans="6:22" ht="12.75">
      <c r="F59" t="s">
        <v>4</v>
      </c>
      <c r="G59" t="str">
        <f>H50</f>
        <v>Olympia Kassel</v>
      </c>
      <c r="V59" t="s">
        <v>190</v>
      </c>
    </row>
    <row r="60" spans="6:22" ht="12.75">
      <c r="F60" t="s">
        <v>24</v>
      </c>
      <c r="G60" t="str">
        <f>H49</f>
        <v>FC Honka</v>
      </c>
      <c r="V60" t="s">
        <v>190</v>
      </c>
    </row>
  </sheetData>
  <sheetProtection/>
  <mergeCells count="200">
    <mergeCell ref="AU52:AW52"/>
    <mergeCell ref="F52:G52"/>
    <mergeCell ref="H52:AG52"/>
    <mergeCell ref="AH52:AJ52"/>
    <mergeCell ref="AK52:AM52"/>
    <mergeCell ref="BB42:BC42"/>
    <mergeCell ref="B42:C42"/>
    <mergeCell ref="D42:I42"/>
    <mergeCell ref="J42:N42"/>
    <mergeCell ref="O42:AD42"/>
    <mergeCell ref="AF42:AV42"/>
    <mergeCell ref="AR48:AT48"/>
    <mergeCell ref="O36:AD36"/>
    <mergeCell ref="O8:AS8"/>
    <mergeCell ref="B33:BC33"/>
    <mergeCell ref="B34:C34"/>
    <mergeCell ref="D34:I34"/>
    <mergeCell ref="J34:N34"/>
    <mergeCell ref="O34:AD34"/>
    <mergeCell ref="AF34:AV34"/>
    <mergeCell ref="AW34:AX34"/>
    <mergeCell ref="AR53:AT53"/>
    <mergeCell ref="AN52:AP52"/>
    <mergeCell ref="F53:G53"/>
    <mergeCell ref="H53:AG53"/>
    <mergeCell ref="F50:G50"/>
    <mergeCell ref="H50:AG50"/>
    <mergeCell ref="F51:G51"/>
    <mergeCell ref="H51:AG51"/>
    <mergeCell ref="AR52:AT52"/>
    <mergeCell ref="J38:N38"/>
    <mergeCell ref="O38:AD38"/>
    <mergeCell ref="AU53:AW53"/>
    <mergeCell ref="AR50:AT50"/>
    <mergeCell ref="AU50:AW50"/>
    <mergeCell ref="AN51:AP51"/>
    <mergeCell ref="AR51:AT51"/>
    <mergeCell ref="AU51:AW51"/>
    <mergeCell ref="AN50:AP50"/>
    <mergeCell ref="AN53:AP53"/>
    <mergeCell ref="AU48:AW48"/>
    <mergeCell ref="AH48:AJ48"/>
    <mergeCell ref="AW38:AX38"/>
    <mergeCell ref="AZ38:BA38"/>
    <mergeCell ref="AW36:AX36"/>
    <mergeCell ref="BB38:BC38"/>
    <mergeCell ref="BB36:BC36"/>
    <mergeCell ref="B37:BC37"/>
    <mergeCell ref="B38:C38"/>
    <mergeCell ref="D38:I38"/>
    <mergeCell ref="AK47:AM47"/>
    <mergeCell ref="F47:AG47"/>
    <mergeCell ref="F49:G49"/>
    <mergeCell ref="H49:AG49"/>
    <mergeCell ref="F48:G48"/>
    <mergeCell ref="H48:AG48"/>
    <mergeCell ref="J36:N36"/>
    <mergeCell ref="AN49:AP49"/>
    <mergeCell ref="AK48:AM48"/>
    <mergeCell ref="AN48:AP48"/>
    <mergeCell ref="B41:BC41"/>
    <mergeCell ref="AF38:AV38"/>
    <mergeCell ref="AW42:AX42"/>
    <mergeCell ref="AZ42:BA42"/>
    <mergeCell ref="AR49:AT49"/>
    <mergeCell ref="AU49:AW49"/>
    <mergeCell ref="B39:BC39"/>
    <mergeCell ref="B40:C40"/>
    <mergeCell ref="D40:I40"/>
    <mergeCell ref="J40:N40"/>
    <mergeCell ref="O40:AD40"/>
    <mergeCell ref="AF40:AV40"/>
    <mergeCell ref="AZ40:BA40"/>
    <mergeCell ref="BB40:BC40"/>
    <mergeCell ref="AZ14:BA14"/>
    <mergeCell ref="AZ36:BA36"/>
    <mergeCell ref="AZ16:BA16"/>
    <mergeCell ref="BB16:BC16"/>
    <mergeCell ref="AW16:AX16"/>
    <mergeCell ref="AZ34:BA34"/>
    <mergeCell ref="B29:BC29"/>
    <mergeCell ref="B31:BC31"/>
    <mergeCell ref="B36:C36"/>
    <mergeCell ref="D36:I36"/>
    <mergeCell ref="D14:I14"/>
    <mergeCell ref="B16:C16"/>
    <mergeCell ref="B15:BC15"/>
    <mergeCell ref="O14:AD14"/>
    <mergeCell ref="AF14:AV14"/>
    <mergeCell ref="O16:AD16"/>
    <mergeCell ref="AF16:AV16"/>
    <mergeCell ref="J16:N16"/>
    <mergeCell ref="BB14:BC14"/>
    <mergeCell ref="AW14:AX14"/>
    <mergeCell ref="B30:C30"/>
    <mergeCell ref="B28:C28"/>
    <mergeCell ref="B13:C13"/>
    <mergeCell ref="BB13:BC13"/>
    <mergeCell ref="AW13:BA13"/>
    <mergeCell ref="J13:N13"/>
    <mergeCell ref="O13:AV13"/>
    <mergeCell ref="D13:I13"/>
    <mergeCell ref="B14:C14"/>
    <mergeCell ref="J14:N14"/>
    <mergeCell ref="AW24:AX24"/>
    <mergeCell ref="BB28:BC28"/>
    <mergeCell ref="AZ32:BA32"/>
    <mergeCell ref="BB32:BC32"/>
    <mergeCell ref="J32:N32"/>
    <mergeCell ref="O32:AD32"/>
    <mergeCell ref="AW26:AX26"/>
    <mergeCell ref="B18:C18"/>
    <mergeCell ref="B20:C20"/>
    <mergeCell ref="B22:C22"/>
    <mergeCell ref="B24:C24"/>
    <mergeCell ref="B19:BC19"/>
    <mergeCell ref="B21:BC21"/>
    <mergeCell ref="D20:I20"/>
    <mergeCell ref="D18:I18"/>
    <mergeCell ref="AZ24:BA24"/>
    <mergeCell ref="BB22:BC22"/>
    <mergeCell ref="J26:N26"/>
    <mergeCell ref="O26:AD26"/>
    <mergeCell ref="J28:N28"/>
    <mergeCell ref="O28:AD28"/>
    <mergeCell ref="B27:BC27"/>
    <mergeCell ref="BB26:BC26"/>
    <mergeCell ref="B26:C26"/>
    <mergeCell ref="AF26:AV26"/>
    <mergeCell ref="AZ26:BA26"/>
    <mergeCell ref="D32:I32"/>
    <mergeCell ref="B32:C32"/>
    <mergeCell ref="BB18:BC18"/>
    <mergeCell ref="BB20:BC20"/>
    <mergeCell ref="O18:AD18"/>
    <mergeCell ref="AW18:AX18"/>
    <mergeCell ref="AZ18:BA18"/>
    <mergeCell ref="AW22:AX22"/>
    <mergeCell ref="AZ22:BA22"/>
    <mergeCell ref="BB24:BC24"/>
    <mergeCell ref="AZ20:BA20"/>
    <mergeCell ref="O20:AD20"/>
    <mergeCell ref="AF20:AV20"/>
    <mergeCell ref="AU47:AW47"/>
    <mergeCell ref="BB30:BC30"/>
    <mergeCell ref="AZ30:BA30"/>
    <mergeCell ref="AW30:AX30"/>
    <mergeCell ref="AF30:AV30"/>
    <mergeCell ref="AN47:AT47"/>
    <mergeCell ref="B35:BC35"/>
    <mergeCell ref="AK51:AM51"/>
    <mergeCell ref="BB34:BC34"/>
    <mergeCell ref="AH47:AJ47"/>
    <mergeCell ref="AF36:AV36"/>
    <mergeCell ref="AW40:AX40"/>
    <mergeCell ref="AF28:AV28"/>
    <mergeCell ref="AW28:AX28"/>
    <mergeCell ref="AZ28:BA28"/>
    <mergeCell ref="AW32:AX32"/>
    <mergeCell ref="AF32:AV32"/>
    <mergeCell ref="M6:N6"/>
    <mergeCell ref="J18:N18"/>
    <mergeCell ref="M8:N8"/>
    <mergeCell ref="AH53:AJ53"/>
    <mergeCell ref="AK53:AM53"/>
    <mergeCell ref="AH49:AJ49"/>
    <mergeCell ref="AK49:AM49"/>
    <mergeCell ref="AH50:AJ50"/>
    <mergeCell ref="AK50:AM50"/>
    <mergeCell ref="AH51:AJ51"/>
    <mergeCell ref="D30:I30"/>
    <mergeCell ref="D28:I28"/>
    <mergeCell ref="D26:I26"/>
    <mergeCell ref="D16:I16"/>
    <mergeCell ref="J30:N30"/>
    <mergeCell ref="O30:AD30"/>
    <mergeCell ref="J20:N20"/>
    <mergeCell ref="B23:BC23"/>
    <mergeCell ref="AF24:AV24"/>
    <mergeCell ref="O22:AD22"/>
    <mergeCell ref="B17:BC17"/>
    <mergeCell ref="B25:BC25"/>
    <mergeCell ref="AF22:AV22"/>
    <mergeCell ref="J22:N22"/>
    <mergeCell ref="D22:I22"/>
    <mergeCell ref="D24:I24"/>
    <mergeCell ref="J24:N24"/>
    <mergeCell ref="O24:AD24"/>
    <mergeCell ref="AF18:AV18"/>
    <mergeCell ref="AW20:AX20"/>
    <mergeCell ref="M3:AS3"/>
    <mergeCell ref="M4:N4"/>
    <mergeCell ref="O4:AS4"/>
    <mergeCell ref="M5:N5"/>
    <mergeCell ref="O9:AS9"/>
    <mergeCell ref="M7:N7"/>
    <mergeCell ref="O7:AS7"/>
    <mergeCell ref="M9:N9"/>
    <mergeCell ref="O5:AS5"/>
    <mergeCell ref="O6:AS6"/>
  </mergeCells>
  <conditionalFormatting sqref="F48:AW48">
    <cfRule type="expression" priority="1" dxfId="1" stopIfTrue="1">
      <formula>ISBLANK($AZ$42)</formula>
    </cfRule>
    <cfRule type="expression" priority="2" dxfId="0" stopIfTrue="1">
      <formula>($AK$48=$AK$49)*AND($AU$48=$AU$49)*AND($AN$48=$AN$49)</formula>
    </cfRule>
  </conditionalFormatting>
  <conditionalFormatting sqref="F49:AW49">
    <cfRule type="expression" priority="3" dxfId="1" stopIfTrue="1">
      <formula>ISBLANK($AZ$42)</formula>
    </cfRule>
    <cfRule type="expression" priority="4" dxfId="0" stopIfTrue="1">
      <formula>($AK$48=$AK$49)*AND($AU$48=$AU$49)*AND($AN$48=$AN$49)</formula>
    </cfRule>
    <cfRule type="expression" priority="5" dxfId="0" stopIfTrue="1">
      <formula>($AK$50=$AK$49)*AND($AU$50=$AU$49)*AND($AN$50=$AN$49)</formula>
    </cfRule>
  </conditionalFormatting>
  <conditionalFormatting sqref="F50:AW50">
    <cfRule type="expression" priority="6" dxfId="1" stopIfTrue="1">
      <formula>ISBLANK($AZ$42)</formula>
    </cfRule>
    <cfRule type="expression" priority="7" dxfId="0" stopIfTrue="1">
      <formula>($AK$50=$AK$51)*AND($AU$50=$AU$51)*AND($AN$50=$AN$51)</formula>
    </cfRule>
    <cfRule type="expression" priority="8" dxfId="0" stopIfTrue="1">
      <formula>($AK$50=$AK$49)*AND($AU$50=$AU$49)*AND($AN$50=$AN$49)</formula>
    </cfRule>
  </conditionalFormatting>
  <conditionalFormatting sqref="F51:AW51">
    <cfRule type="expression" priority="9" dxfId="1" stopIfTrue="1">
      <formula>ISBLANK($AZ$42)</formula>
    </cfRule>
    <cfRule type="expression" priority="10" dxfId="0" stopIfTrue="1">
      <formula>($AK$50=$AK$51)*AND($AU$50=$AU$51)*AND($AN$50=$AN$51)</formula>
    </cfRule>
    <cfRule type="expression" priority="11" dxfId="0" stopIfTrue="1">
      <formula>($AK$51=$AK$52)*AND($AU$51=$AU$52)*AND($AN$51=$AN$52)</formula>
    </cfRule>
  </conditionalFormatting>
  <conditionalFormatting sqref="F52:AW52">
    <cfRule type="expression" priority="12" dxfId="1" stopIfTrue="1">
      <formula>ISBLANK($AZ$42)</formula>
    </cfRule>
    <cfRule type="expression" priority="13" dxfId="0" stopIfTrue="1">
      <formula>($AK$52=$AK$51)*AND($AU$52=$AU$51)*AND($AN$52=$AN$51)</formula>
    </cfRule>
    <cfRule type="expression" priority="14" dxfId="0" stopIfTrue="1">
      <formula>($AK$52=$AK$53)*AND($AU$52=$AU$53)*AND($AN$52=$AN$53)</formula>
    </cfRule>
  </conditionalFormatting>
  <conditionalFormatting sqref="F53:AW53">
    <cfRule type="expression" priority="15" dxfId="1" stopIfTrue="1">
      <formula>ISBLANK($AZ$42)</formula>
    </cfRule>
    <cfRule type="expression" priority="16" dxfId="0" stopIfTrue="1">
      <formula>($AK$52=$AK$53)*AND($AU$52=$AU$53)*AND($AN$52=$AN$53)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3" r:id="rId1"/>
  <headerFooter alignWithMargins="0">
    <oddFooter>&amp;L&amp;A&amp;Cwww.kadmo.de&amp;R&amp;F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3"/>
  </sheetPr>
  <dimension ref="B1:FA60"/>
  <sheetViews>
    <sheetView showGridLines="0" zoomScale="150" zoomScaleNormal="150" zoomScalePageLayoutView="0" workbookViewId="0" topLeftCell="A47">
      <selection activeCell="AG57" sqref="AG57"/>
    </sheetView>
  </sheetViews>
  <sheetFormatPr defaultColWidth="1.7109375" defaultRowHeight="12.75"/>
  <cols>
    <col min="1" max="55" width="1.7109375" style="0" customWidth="1"/>
    <col min="56" max="56" width="1.7109375" style="36" customWidth="1"/>
    <col min="57" max="57" width="1.7109375" style="3" customWidth="1"/>
    <col min="58" max="58" width="2.8515625" style="3" customWidth="1"/>
    <col min="59" max="59" width="2.140625" style="3" customWidth="1"/>
    <col min="60" max="60" width="2.8515625" style="3" customWidth="1"/>
    <col min="61" max="64" width="1.7109375" style="3" customWidth="1"/>
    <col min="65" max="65" width="6.28125" style="3" bestFit="1" customWidth="1"/>
    <col min="66" max="66" width="1.8515625" style="3" bestFit="1" customWidth="1"/>
    <col min="67" max="67" width="2.7109375" style="3" bestFit="1" customWidth="1"/>
    <col min="68" max="68" width="2.28125" style="3" bestFit="1" customWidth="1"/>
    <col min="69" max="69" width="2.28125" style="3" customWidth="1"/>
    <col min="70" max="70" width="2.57421875" style="3" customWidth="1"/>
    <col min="71" max="71" width="2.8515625" style="3" bestFit="1" customWidth="1"/>
    <col min="72" max="72" width="5.7109375" style="3" customWidth="1"/>
    <col min="73" max="73" width="18.57421875" style="3" bestFit="1" customWidth="1"/>
    <col min="74" max="74" width="2.00390625" style="4" bestFit="1" customWidth="1"/>
    <col min="75" max="80" width="5.7109375" style="4" customWidth="1"/>
    <col min="81" max="99" width="5.7109375" style="36" customWidth="1"/>
    <col min="100" max="115" width="1.7109375" style="36" customWidth="1"/>
    <col min="116" max="123" width="1.7109375" style="102" customWidth="1"/>
    <col min="124" max="157" width="1.7109375" style="2" customWidth="1"/>
  </cols>
  <sheetData>
    <row r="1" spans="100:157" ht="9" customHeight="1"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2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</row>
    <row r="2" ht="6" customHeight="1" thickBot="1"/>
    <row r="3" spans="13:45" ht="16.5" thickBot="1">
      <c r="M3" s="284" t="s">
        <v>44</v>
      </c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6"/>
    </row>
    <row r="4" spans="13:46" ht="15">
      <c r="M4" s="287" t="s">
        <v>0</v>
      </c>
      <c r="N4" s="288"/>
      <c r="O4" s="289" t="str">
        <f>Deckblatt!D33</f>
        <v>NEC Nijmegen (NL)</v>
      </c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1"/>
      <c r="AT4" s="6"/>
    </row>
    <row r="5" spans="13:46" ht="15">
      <c r="M5" s="292" t="s">
        <v>1</v>
      </c>
      <c r="N5" s="293"/>
      <c r="O5" s="296" t="str">
        <f>Deckblatt!D34</f>
        <v>SKV Mörfelden</v>
      </c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8"/>
      <c r="AT5" s="6"/>
    </row>
    <row r="6" spans="13:46" ht="15">
      <c r="M6" s="292" t="s">
        <v>2</v>
      </c>
      <c r="N6" s="293"/>
      <c r="O6" s="296" t="str">
        <f>Deckblatt!D35</f>
        <v>1. FC Kaiserslautern</v>
      </c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8"/>
      <c r="AT6" s="6"/>
    </row>
    <row r="7" spans="13:46" ht="15">
      <c r="M7" s="292" t="s">
        <v>3</v>
      </c>
      <c r="N7" s="293"/>
      <c r="O7" s="296" t="str">
        <f>Deckblatt!D36</f>
        <v>ACS Tampa Brasov (RO)</v>
      </c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8"/>
      <c r="AT7" s="6"/>
    </row>
    <row r="8" spans="13:46" ht="15">
      <c r="M8" s="292" t="s">
        <v>4</v>
      </c>
      <c r="N8" s="293"/>
      <c r="O8" s="296" t="str">
        <f>Deckblatt!D37</f>
        <v>FSV Zwickau</v>
      </c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8"/>
      <c r="AT8" s="6"/>
    </row>
    <row r="9" spans="13:46" ht="15.75" thickBot="1">
      <c r="M9" s="299" t="s">
        <v>24</v>
      </c>
      <c r="N9" s="300"/>
      <c r="O9" s="294" t="str">
        <f>Deckblatt!D38</f>
        <v>SV Zimmern</v>
      </c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70"/>
      <c r="AT9" s="6"/>
    </row>
    <row r="11" ht="12.75">
      <c r="B11" s="39" t="s">
        <v>100</v>
      </c>
    </row>
    <row r="12" ht="6" customHeight="1" thickBot="1"/>
    <row r="13" spans="2:157" s="27" customFormat="1" ht="16.5" customHeight="1" thickBot="1">
      <c r="B13" s="335" t="s">
        <v>5</v>
      </c>
      <c r="C13" s="336"/>
      <c r="D13" s="339" t="s">
        <v>6</v>
      </c>
      <c r="E13" s="340"/>
      <c r="F13" s="340"/>
      <c r="G13" s="340"/>
      <c r="H13" s="340"/>
      <c r="I13" s="341"/>
      <c r="J13" s="339" t="s">
        <v>7</v>
      </c>
      <c r="K13" s="340"/>
      <c r="L13" s="340"/>
      <c r="M13" s="340"/>
      <c r="N13" s="341"/>
      <c r="O13" s="339" t="s">
        <v>8</v>
      </c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1"/>
      <c r="AW13" s="339" t="s">
        <v>9</v>
      </c>
      <c r="AX13" s="340"/>
      <c r="AY13" s="340"/>
      <c r="AZ13" s="340"/>
      <c r="BA13" s="341"/>
      <c r="BB13" s="337"/>
      <c r="BC13" s="338"/>
      <c r="BD13" s="33"/>
      <c r="BE13" s="30"/>
      <c r="BF13" s="76" t="s">
        <v>10</v>
      </c>
      <c r="BG13" s="77"/>
      <c r="BH13" s="77"/>
      <c r="BI13" s="30"/>
      <c r="BJ13" s="30"/>
      <c r="BK13" s="30"/>
      <c r="BL13" s="30"/>
      <c r="BM13" s="82"/>
      <c r="BN13" s="80"/>
      <c r="BO13" s="80"/>
      <c r="BP13" s="80"/>
      <c r="BQ13" s="81"/>
      <c r="BR13" s="80"/>
      <c r="BS13" s="80"/>
      <c r="BT13" s="30"/>
      <c r="BU13" s="30"/>
      <c r="BV13" s="31"/>
      <c r="BW13" s="31"/>
      <c r="BX13" s="31"/>
      <c r="BY13" s="31"/>
      <c r="BZ13" s="31"/>
      <c r="CA13" s="31"/>
      <c r="CB13" s="31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103"/>
      <c r="DM13" s="103"/>
      <c r="DN13" s="103"/>
      <c r="DO13" s="103"/>
      <c r="DP13" s="103"/>
      <c r="DQ13" s="103"/>
      <c r="DR13" s="103"/>
      <c r="DS13" s="103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</row>
    <row r="14" spans="2:123" s="40" customFormat="1" ht="18" customHeight="1" thickBot="1">
      <c r="B14" s="333"/>
      <c r="C14" s="334"/>
      <c r="D14" s="309">
        <v>1</v>
      </c>
      <c r="E14" s="310"/>
      <c r="F14" s="310"/>
      <c r="G14" s="310"/>
      <c r="H14" s="310"/>
      <c r="I14" s="311"/>
      <c r="J14" s="307">
        <v>0.5284722222222222</v>
      </c>
      <c r="K14" s="307"/>
      <c r="L14" s="307"/>
      <c r="M14" s="307"/>
      <c r="N14" s="308"/>
      <c r="O14" s="342" t="str">
        <f>O4</f>
        <v>NEC Nijmegen (NL)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59" t="s">
        <v>11</v>
      </c>
      <c r="AF14" s="305" t="str">
        <f>O5</f>
        <v>SKV Mörfelden</v>
      </c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6"/>
      <c r="AW14" s="325">
        <v>2</v>
      </c>
      <c r="AX14" s="329"/>
      <c r="AY14" s="59" t="s">
        <v>12</v>
      </c>
      <c r="AZ14" s="329">
        <v>1</v>
      </c>
      <c r="BA14" s="330"/>
      <c r="BB14" s="325"/>
      <c r="BC14" s="326"/>
      <c r="BD14" s="33"/>
      <c r="BE14" s="30"/>
      <c r="BF14" s="78">
        <f>IF(ISBLANK(AW14),"0",IF(AW14&gt;AZ14,3,IF(AW14=AZ14,1,0)))</f>
        <v>3</v>
      </c>
      <c r="BG14" s="78" t="s">
        <v>12</v>
      </c>
      <c r="BH14" s="78">
        <f>IF(ISBLANK(AZ14),"0",IF(AZ14&gt;AW14,3,IF(AZ14=AW14,1,0)))</f>
        <v>0</v>
      </c>
      <c r="BI14" s="30"/>
      <c r="BJ14" s="30"/>
      <c r="BK14" s="30"/>
      <c r="BL14" s="30"/>
      <c r="BM14" s="104" t="str">
        <f>$O$8</f>
        <v>FSV Zwickau</v>
      </c>
      <c r="BN14" s="80">
        <f>COUNT($BF$18,$BH$22,$BF$26,$BH$36,$BH$42)</f>
        <v>5</v>
      </c>
      <c r="BO14" s="80">
        <f>SUM($BF$18+$BH$22+$BF$26+$BH$36+$BH$42)</f>
        <v>4</v>
      </c>
      <c r="BP14" s="80">
        <f>SUM($AW$18+$AZ$22+$AW$26+$AZ$36+$AZ$42)</f>
        <v>1</v>
      </c>
      <c r="BQ14" s="81" t="s">
        <v>12</v>
      </c>
      <c r="BR14" s="80">
        <f>SUM($AZ$18+$AW$22+$AZ$26+$AW$36+$AW$42)</f>
        <v>8</v>
      </c>
      <c r="BS14" s="80">
        <f aca="true" t="shared" si="0" ref="BS14:BS19">SUM(BP14-BR14)</f>
        <v>-7</v>
      </c>
      <c r="BT14" s="30"/>
      <c r="BU14" s="30" t="str">
        <f>IF(BV14&gt;0,"Mannschaften gleich!",BM14)</f>
        <v>FSV Zwickau</v>
      </c>
      <c r="BV14" s="31">
        <f>IF(AND(BO14=BO15,BS14=BS15,BP14=BP15),1,0)</f>
        <v>0</v>
      </c>
      <c r="BW14" s="31"/>
      <c r="BX14" s="31"/>
      <c r="BY14" s="31"/>
      <c r="BZ14" s="31"/>
      <c r="CA14" s="31"/>
      <c r="CB14" s="31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2:123" s="40" customFormat="1" ht="8.25" customHeight="1" thickBot="1">
      <c r="B15" s="301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3"/>
      <c r="BD15" s="33"/>
      <c r="BE15" s="30"/>
      <c r="BF15" s="78"/>
      <c r="BG15" s="78"/>
      <c r="BH15" s="78"/>
      <c r="BI15" s="30"/>
      <c r="BJ15" s="30"/>
      <c r="BK15" s="30"/>
      <c r="BL15" s="30"/>
      <c r="BM15" s="79" t="str">
        <f>$O$6</f>
        <v>1. FC Kaiserslautern</v>
      </c>
      <c r="BN15" s="80">
        <f>COUNT($BF$16,$BH$20,$BH$30,$BF$36,$BH$40)</f>
        <v>5</v>
      </c>
      <c r="BO15" s="80">
        <f>SUM($BF$16+$BH$20+$BH$30+$BF$36+$BH$40)</f>
        <v>12</v>
      </c>
      <c r="BP15" s="80">
        <f>SUM($AW$16+$AZ$20+$AZ$30+$AW$36+$AZ$40)</f>
        <v>9</v>
      </c>
      <c r="BQ15" s="81" t="s">
        <v>12</v>
      </c>
      <c r="BR15" s="80">
        <f>SUM($AZ$16+$AW$20+$AW$30+$AZ$36+$AW$40)</f>
        <v>1</v>
      </c>
      <c r="BS15" s="80">
        <f t="shared" si="0"/>
        <v>8</v>
      </c>
      <c r="BT15" s="30"/>
      <c r="BU15" s="30" t="str">
        <f>IF((BV15+BW15)&gt;0,"Mannschaften gleich!",BM15)</f>
        <v>1. FC Kaiserslautern</v>
      </c>
      <c r="BV15" s="31">
        <f>IF(AND(BO15=BO16,BS15=BS16,BP15=BP16),1,0)</f>
        <v>0</v>
      </c>
      <c r="BW15" s="31">
        <f>IF(AND(BO14=BO15,BS14=BS15,BP14=BP15),1,0)</f>
        <v>0</v>
      </c>
      <c r="BX15" s="31"/>
      <c r="BY15" s="31"/>
      <c r="BZ15" s="31"/>
      <c r="CA15" s="31"/>
      <c r="CB15" s="31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</row>
    <row r="16" spans="2:157" s="27" customFormat="1" ht="18" customHeight="1" thickBot="1">
      <c r="B16" s="333"/>
      <c r="C16" s="334"/>
      <c r="D16" s="309">
        <v>2</v>
      </c>
      <c r="E16" s="310"/>
      <c r="F16" s="310"/>
      <c r="G16" s="310"/>
      <c r="H16" s="310"/>
      <c r="I16" s="311"/>
      <c r="J16" s="307">
        <v>0.5284722222222222</v>
      </c>
      <c r="K16" s="307"/>
      <c r="L16" s="307"/>
      <c r="M16" s="307"/>
      <c r="N16" s="308"/>
      <c r="O16" s="342" t="str">
        <f>O6</f>
        <v>1. FC Kaiserslautern</v>
      </c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59" t="s">
        <v>11</v>
      </c>
      <c r="AF16" s="305" t="str">
        <f>O7</f>
        <v>ACS Tampa Brasov (RO)</v>
      </c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6"/>
      <c r="AW16" s="325">
        <v>3</v>
      </c>
      <c r="AX16" s="329"/>
      <c r="AY16" s="59" t="s">
        <v>12</v>
      </c>
      <c r="AZ16" s="329">
        <v>0</v>
      </c>
      <c r="BA16" s="330"/>
      <c r="BB16" s="325"/>
      <c r="BC16" s="326"/>
      <c r="BD16" s="33"/>
      <c r="BE16" s="30"/>
      <c r="BF16" s="78">
        <f>IF(ISBLANK(AW16),"0",IF(AW16&gt;AZ16,3,IF(AW16=AZ16,1,0)))</f>
        <v>3</v>
      </c>
      <c r="BG16" s="78" t="s">
        <v>12</v>
      </c>
      <c r="BH16" s="78">
        <f>IF(ISBLANK(AZ16),"0",IF(AZ16&gt;AW16,3,IF(AZ16=AW16,1,0)))</f>
        <v>0</v>
      </c>
      <c r="BI16" s="30"/>
      <c r="BJ16" s="30"/>
      <c r="BK16" s="30"/>
      <c r="BL16" s="30"/>
      <c r="BM16" s="79" t="str">
        <f>$O$9</f>
        <v>SV Zimmern</v>
      </c>
      <c r="BN16" s="80">
        <f>COUNT($BH$18,$BH$24,$BF$30,$BF$34,$BF$38)</f>
        <v>5</v>
      </c>
      <c r="BO16" s="80">
        <f>SUM($BH$18+$BH$24+$BF$30+$BF$34+$BF$38)</f>
        <v>10</v>
      </c>
      <c r="BP16" s="80">
        <f>SUM($AZ$18+$AZ$24+$AW$30+$AW$34+$AW$38)</f>
        <v>8</v>
      </c>
      <c r="BQ16" s="81" t="s">
        <v>12</v>
      </c>
      <c r="BR16" s="80">
        <f>SUM($AW$18+$AW$24+$AZ$30+$AZ$34+$AZ$38)</f>
        <v>2</v>
      </c>
      <c r="BS16" s="80">
        <f t="shared" si="0"/>
        <v>6</v>
      </c>
      <c r="BT16" s="30"/>
      <c r="BU16" s="30" t="str">
        <f>IF((BV16+BW16)&gt;0,"Mannschaften gleich!",BM16)</f>
        <v>SV Zimmern</v>
      </c>
      <c r="BV16" s="31">
        <f>IF(AND(BO16=BO17,BS16=BS17,BP16=BP17),1,0)</f>
        <v>0</v>
      </c>
      <c r="BW16" s="31">
        <f>IF(AND(BO15=BO16,BS15=BS16,BP15=BP16),1,0)</f>
        <v>0</v>
      </c>
      <c r="BX16" s="31"/>
      <c r="BY16" s="31"/>
      <c r="BZ16" s="31"/>
      <c r="CA16" s="31"/>
      <c r="CB16" s="31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103"/>
      <c r="DM16" s="103"/>
      <c r="DN16" s="103"/>
      <c r="DO16" s="103"/>
      <c r="DP16" s="103"/>
      <c r="DQ16" s="103"/>
      <c r="DR16" s="103"/>
      <c r="DS16" s="103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</row>
    <row r="17" spans="2:157" s="27" customFormat="1" ht="8.25" customHeight="1" thickBot="1">
      <c r="B17" s="301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3"/>
      <c r="BD17" s="33"/>
      <c r="BE17" s="30"/>
      <c r="BF17" s="78"/>
      <c r="BG17" s="78"/>
      <c r="BH17" s="78"/>
      <c r="BI17" s="30"/>
      <c r="BJ17" s="30"/>
      <c r="BK17" s="30"/>
      <c r="BL17" s="30"/>
      <c r="BM17" s="82" t="str">
        <f>$O$4</f>
        <v>NEC Nijmegen (NL)</v>
      </c>
      <c r="BN17" s="80">
        <f>COUNT($BF$14,$BF$20,$BH$26,$BF$32,$BH$38)</f>
        <v>5</v>
      </c>
      <c r="BO17" s="80">
        <f>SUM($BF$14+$BF$20+$BH$26+$BF$32+$BH$38)</f>
        <v>6</v>
      </c>
      <c r="BP17" s="80">
        <f>SUM($AW$14+$AW$20+$AZ$26+$AW$32+$AZ$38)</f>
        <v>3</v>
      </c>
      <c r="BQ17" s="81" t="s">
        <v>12</v>
      </c>
      <c r="BR17" s="80">
        <f>SUM($AZ$14+$AZ$20+$AW$26+$AZ$32+$AW$38)</f>
        <v>4</v>
      </c>
      <c r="BS17" s="80">
        <f t="shared" si="0"/>
        <v>-1</v>
      </c>
      <c r="BT17" s="30"/>
      <c r="BU17" s="30" t="str">
        <f>IF((BV17+BW17)&gt;0,"Mannschaften gleich!",BM17)</f>
        <v>NEC Nijmegen (NL)</v>
      </c>
      <c r="BV17" s="31">
        <f>IF(AND(BO17=BO18,BS17=BS18,BP17=BP18),1,0)</f>
        <v>0</v>
      </c>
      <c r="BW17" s="31">
        <f>IF(AND(BO16=BO17,BS16=BS17,BP16=BP17),1,0)</f>
        <v>0</v>
      </c>
      <c r="BX17" s="31"/>
      <c r="BY17" s="31"/>
      <c r="BZ17" s="31"/>
      <c r="CA17" s="31"/>
      <c r="CB17" s="31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103"/>
      <c r="DM17" s="103"/>
      <c r="DN17" s="103"/>
      <c r="DO17" s="103"/>
      <c r="DP17" s="103"/>
      <c r="DQ17" s="103"/>
      <c r="DR17" s="103"/>
      <c r="DS17" s="103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</row>
    <row r="18" spans="2:157" s="27" customFormat="1" ht="18" customHeight="1" thickBot="1">
      <c r="B18" s="333"/>
      <c r="C18" s="334"/>
      <c r="D18" s="309">
        <v>3</v>
      </c>
      <c r="E18" s="310"/>
      <c r="F18" s="310"/>
      <c r="G18" s="310"/>
      <c r="H18" s="310"/>
      <c r="I18" s="311"/>
      <c r="J18" s="307">
        <v>0.5284722222222222</v>
      </c>
      <c r="K18" s="307"/>
      <c r="L18" s="307"/>
      <c r="M18" s="307"/>
      <c r="N18" s="308"/>
      <c r="O18" s="312" t="str">
        <f>O8</f>
        <v>FSV Zwickau</v>
      </c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59" t="s">
        <v>11</v>
      </c>
      <c r="AF18" s="304" t="str">
        <f>O9</f>
        <v>SV Zimmern</v>
      </c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325">
        <v>0</v>
      </c>
      <c r="AX18" s="329"/>
      <c r="AY18" s="59" t="s">
        <v>12</v>
      </c>
      <c r="AZ18" s="329">
        <v>1</v>
      </c>
      <c r="BA18" s="330"/>
      <c r="BB18" s="325"/>
      <c r="BC18" s="326"/>
      <c r="BD18" s="33"/>
      <c r="BE18" s="30"/>
      <c r="BF18" s="78">
        <f>IF(ISBLANK(AW18),"0",IF(AW18&gt;AZ18,3,IF(AW18=AZ18,1,0)))</f>
        <v>0</v>
      </c>
      <c r="BG18" s="78" t="s">
        <v>12</v>
      </c>
      <c r="BH18" s="78">
        <f>IF(ISBLANK(AZ18),"0",IF(AZ18&gt;AW18,3,IF(AZ18=AW18,1,0)))</f>
        <v>3</v>
      </c>
      <c r="BI18" s="30"/>
      <c r="BJ18" s="30"/>
      <c r="BK18" s="30"/>
      <c r="BL18" s="30"/>
      <c r="BM18" s="79" t="str">
        <f>$O$5</f>
        <v>SKV Mörfelden</v>
      </c>
      <c r="BN18" s="80">
        <f>COUNT($BH$14,$BF$22,$BF$28,$BH$34,$BF$40)</f>
        <v>5</v>
      </c>
      <c r="BO18" s="80">
        <f>SUM($BH$14+$BF$22+$BF$28+$BH$34+$BF$40)</f>
        <v>1</v>
      </c>
      <c r="BP18" s="80">
        <f>SUM($AZ$14+$AW$22+$AW$28+$AZ$34+$AW$40)</f>
        <v>2</v>
      </c>
      <c r="BQ18" s="81" t="s">
        <v>12</v>
      </c>
      <c r="BR18" s="80">
        <f>SUM($AW$14+$AZ$22+$AZ$28+$AW$34+$AZ$40)</f>
        <v>13</v>
      </c>
      <c r="BS18" s="80">
        <f t="shared" si="0"/>
        <v>-11</v>
      </c>
      <c r="BT18" s="30"/>
      <c r="BU18" s="30" t="str">
        <f>IF((BV18+BW18)&gt;0,"Mannschaften gleich!",BM18)</f>
        <v>SKV Mörfelden</v>
      </c>
      <c r="BV18" s="31">
        <f>IF(AND(BO18=BO17,BS18=BS17,BP18=BP17),1,0)</f>
        <v>0</v>
      </c>
      <c r="BW18" s="31">
        <f>IF(AND(BO19=BO18,BS19=BS18,BP19=BP18),1,0)</f>
        <v>0</v>
      </c>
      <c r="BX18" s="31"/>
      <c r="BY18" s="31"/>
      <c r="BZ18" s="31"/>
      <c r="CA18" s="31"/>
      <c r="CB18" s="31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103"/>
      <c r="DM18" s="103"/>
      <c r="DN18" s="103"/>
      <c r="DO18" s="103"/>
      <c r="DP18" s="103"/>
      <c r="DQ18" s="103"/>
      <c r="DR18" s="103"/>
      <c r="DS18" s="103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</row>
    <row r="19" spans="2:157" s="27" customFormat="1" ht="8.25" customHeight="1" thickBot="1">
      <c r="B19" s="301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3"/>
      <c r="BD19" s="33"/>
      <c r="BE19" s="30"/>
      <c r="BF19" s="78"/>
      <c r="BG19" s="78"/>
      <c r="BH19" s="78"/>
      <c r="BI19" s="30"/>
      <c r="BJ19" s="30"/>
      <c r="BK19" s="30"/>
      <c r="BL19" s="30"/>
      <c r="BM19" s="79" t="str">
        <f>$O$7</f>
        <v>ACS Tampa Brasov (RO)</v>
      </c>
      <c r="BN19" s="80">
        <f>COUNT($BH$16,$BF$24,$BH$28,$BH$32,$BF$42)</f>
        <v>5</v>
      </c>
      <c r="BO19" s="80">
        <f>SUM($BH$16+$BF$24+$BH$28+$BH$32+$BF$42)</f>
        <v>10</v>
      </c>
      <c r="BP19" s="80">
        <f>SUM($AZ$16+$AW$24+$AZ$28+$AZ$32+$AW$42)</f>
        <v>8</v>
      </c>
      <c r="BQ19" s="81" t="s">
        <v>12</v>
      </c>
      <c r="BR19" s="80">
        <f>SUM($AW$16+$AZ$24+$AW$28+$AW$32+$AZ$42)</f>
        <v>3</v>
      </c>
      <c r="BS19" s="80">
        <f t="shared" si="0"/>
        <v>5</v>
      </c>
      <c r="BT19" s="30"/>
      <c r="BU19" s="30" t="str">
        <f>IF(BV19&gt;0,"Mannschaften gleich!",BM19)</f>
        <v>ACS Tampa Brasov (RO)</v>
      </c>
      <c r="BV19" s="31">
        <f>IF(AND(BO19=BO18,BS19=BS18,BP19=BP18),1,0)</f>
        <v>0</v>
      </c>
      <c r="BW19" s="31"/>
      <c r="BX19" s="31"/>
      <c r="BY19" s="31"/>
      <c r="BZ19" s="31"/>
      <c r="CA19" s="31"/>
      <c r="CB19" s="31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103"/>
      <c r="DM19" s="103"/>
      <c r="DN19" s="103"/>
      <c r="DO19" s="103"/>
      <c r="DP19" s="103"/>
      <c r="DQ19" s="103"/>
      <c r="DR19" s="103"/>
      <c r="DS19" s="103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</row>
    <row r="20" spans="2:157" s="27" customFormat="1" ht="18" customHeight="1" thickBot="1">
      <c r="B20" s="333"/>
      <c r="C20" s="334"/>
      <c r="D20" s="309">
        <v>1</v>
      </c>
      <c r="E20" s="310"/>
      <c r="F20" s="310"/>
      <c r="G20" s="310"/>
      <c r="H20" s="310"/>
      <c r="I20" s="311"/>
      <c r="J20" s="307">
        <v>0.5875</v>
      </c>
      <c r="K20" s="307"/>
      <c r="L20" s="307"/>
      <c r="M20" s="307"/>
      <c r="N20" s="308"/>
      <c r="O20" s="312" t="str">
        <f>O4</f>
        <v>NEC Nijmegen (NL)</v>
      </c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59" t="s">
        <v>11</v>
      </c>
      <c r="AF20" s="304" t="str">
        <f>O6</f>
        <v>1. FC Kaiserslautern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6"/>
      <c r="AW20" s="325">
        <v>0</v>
      </c>
      <c r="AX20" s="329"/>
      <c r="AY20" s="59" t="s">
        <v>12</v>
      </c>
      <c r="AZ20" s="329">
        <v>1</v>
      </c>
      <c r="BA20" s="330"/>
      <c r="BB20" s="325"/>
      <c r="BC20" s="326"/>
      <c r="BD20" s="33"/>
      <c r="BE20" s="30"/>
      <c r="BF20" s="78">
        <f>IF(ISBLANK(AW20),"0",IF(AW20&gt;AZ20,3,IF(AW20=AZ20,1,0)))</f>
        <v>0</v>
      </c>
      <c r="BG20" s="78" t="s">
        <v>12</v>
      </c>
      <c r="BH20" s="78">
        <f>IF(ISBLANK(AZ20),"0",IF(AZ20&gt;AW20,3,IF(AZ20=AW20,1,0)))</f>
        <v>3</v>
      </c>
      <c r="BI20" s="30"/>
      <c r="BJ20" s="30"/>
      <c r="BK20" s="30"/>
      <c r="BL20" s="30"/>
      <c r="BM20" s="33"/>
      <c r="BN20" s="33"/>
      <c r="BO20" s="33"/>
      <c r="BP20" s="33"/>
      <c r="BQ20" s="33"/>
      <c r="BR20" s="33"/>
      <c r="BS20" s="33"/>
      <c r="BT20" s="30"/>
      <c r="BU20" s="30"/>
      <c r="BV20" s="31"/>
      <c r="BW20" s="31"/>
      <c r="BX20" s="31"/>
      <c r="BY20" s="31"/>
      <c r="BZ20" s="31"/>
      <c r="CA20" s="31"/>
      <c r="CB20" s="31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103"/>
      <c r="DM20" s="103"/>
      <c r="DN20" s="103"/>
      <c r="DO20" s="103"/>
      <c r="DP20" s="103"/>
      <c r="DQ20" s="103"/>
      <c r="DR20" s="103"/>
      <c r="DS20" s="103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</row>
    <row r="21" spans="2:157" s="27" customFormat="1" ht="9" customHeight="1" thickBot="1"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3"/>
      <c r="BD21" s="33"/>
      <c r="BE21" s="30"/>
      <c r="BF21" s="78"/>
      <c r="BG21" s="78"/>
      <c r="BH21" s="78"/>
      <c r="BI21" s="30"/>
      <c r="BJ21" s="30"/>
      <c r="BK21" s="30"/>
      <c r="BL21" s="30"/>
      <c r="BM21" s="33"/>
      <c r="BN21" s="33"/>
      <c r="BO21" s="33"/>
      <c r="BP21" s="33"/>
      <c r="BQ21" s="33"/>
      <c r="BR21" s="33"/>
      <c r="BS21" s="33"/>
      <c r="BT21" s="30"/>
      <c r="BU21" s="30"/>
      <c r="BV21" s="31"/>
      <c r="BW21" s="31"/>
      <c r="BX21" s="31"/>
      <c r="BY21" s="31"/>
      <c r="BZ21" s="31"/>
      <c r="CA21" s="31"/>
      <c r="CB21" s="31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103"/>
      <c r="DM21" s="103"/>
      <c r="DN21" s="103"/>
      <c r="DO21" s="103"/>
      <c r="DP21" s="103"/>
      <c r="DQ21" s="103"/>
      <c r="DR21" s="103"/>
      <c r="DS21" s="103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</row>
    <row r="22" spans="2:157" s="27" customFormat="1" ht="18" customHeight="1" thickBot="1">
      <c r="B22" s="333"/>
      <c r="C22" s="334"/>
      <c r="D22" s="309">
        <v>2</v>
      </c>
      <c r="E22" s="310"/>
      <c r="F22" s="310"/>
      <c r="G22" s="310"/>
      <c r="H22" s="310"/>
      <c r="I22" s="311"/>
      <c r="J22" s="307">
        <v>0.5875</v>
      </c>
      <c r="K22" s="307"/>
      <c r="L22" s="307"/>
      <c r="M22" s="307"/>
      <c r="N22" s="308"/>
      <c r="O22" s="312" t="str">
        <f>O5</f>
        <v>SKV Mörfelden</v>
      </c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59" t="s">
        <v>11</v>
      </c>
      <c r="AF22" s="304" t="str">
        <f>O8</f>
        <v>FSV Zwickau</v>
      </c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6"/>
      <c r="AW22" s="325">
        <v>0</v>
      </c>
      <c r="AX22" s="329"/>
      <c r="AY22" s="59" t="s">
        <v>12</v>
      </c>
      <c r="AZ22" s="329">
        <v>0</v>
      </c>
      <c r="BA22" s="330"/>
      <c r="BB22" s="325"/>
      <c r="BC22" s="326"/>
      <c r="BD22" s="33"/>
      <c r="BE22" s="30"/>
      <c r="BF22" s="78">
        <f>IF(ISBLANK(AW22),"0",IF(AW22&gt;AZ22,3,IF(AW22=AZ22,1,0)))</f>
        <v>1</v>
      </c>
      <c r="BG22" s="78" t="s">
        <v>12</v>
      </c>
      <c r="BH22" s="78">
        <f>IF(ISBLANK(AZ22),"0",IF(AZ22&gt;AW22,3,IF(AZ22=AW22,1,0)))</f>
        <v>1</v>
      </c>
      <c r="BI22" s="30"/>
      <c r="BJ22" s="30"/>
      <c r="BK22" s="30"/>
      <c r="BL22" s="30"/>
      <c r="BM22" s="33"/>
      <c r="BN22" s="33"/>
      <c r="BO22" s="33"/>
      <c r="BP22" s="33"/>
      <c r="BQ22" s="33"/>
      <c r="BR22" s="33"/>
      <c r="BS22" s="33"/>
      <c r="BT22" s="30"/>
      <c r="BU22" s="30"/>
      <c r="BV22" s="31"/>
      <c r="BW22" s="31"/>
      <c r="BX22" s="31"/>
      <c r="BY22" s="31"/>
      <c r="BZ22" s="31"/>
      <c r="CA22" s="31"/>
      <c r="CB22" s="31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103"/>
      <c r="DM22" s="103"/>
      <c r="DN22" s="103"/>
      <c r="DO22" s="103"/>
      <c r="DP22" s="103"/>
      <c r="DQ22" s="103"/>
      <c r="DR22" s="103"/>
      <c r="DS22" s="103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</row>
    <row r="23" spans="2:157" s="27" customFormat="1" ht="9" customHeight="1" thickBot="1">
      <c r="B23" s="301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3"/>
      <c r="BD23" s="33"/>
      <c r="BE23" s="30"/>
      <c r="BF23" s="78"/>
      <c r="BG23" s="78"/>
      <c r="BH23" s="78"/>
      <c r="BI23" s="30"/>
      <c r="BJ23" s="30"/>
      <c r="BK23" s="30"/>
      <c r="BL23" s="30"/>
      <c r="BM23" s="33"/>
      <c r="BN23" s="33"/>
      <c r="BO23" s="33"/>
      <c r="BP23" s="33"/>
      <c r="BQ23" s="33"/>
      <c r="BR23" s="33"/>
      <c r="BS23" s="33"/>
      <c r="BT23" s="30"/>
      <c r="BU23" s="30"/>
      <c r="BV23" s="31"/>
      <c r="BW23" s="31"/>
      <c r="BX23" s="31"/>
      <c r="BY23" s="31"/>
      <c r="BZ23" s="31"/>
      <c r="CA23" s="31"/>
      <c r="CB23" s="31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103"/>
      <c r="DM23" s="103"/>
      <c r="DN23" s="103"/>
      <c r="DO23" s="103"/>
      <c r="DP23" s="103"/>
      <c r="DQ23" s="103"/>
      <c r="DR23" s="103"/>
      <c r="DS23" s="103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</row>
    <row r="24" spans="2:157" s="27" customFormat="1" ht="18" customHeight="1" thickBot="1">
      <c r="B24" s="333"/>
      <c r="C24" s="334"/>
      <c r="D24" s="309">
        <v>3</v>
      </c>
      <c r="E24" s="310"/>
      <c r="F24" s="310"/>
      <c r="G24" s="310"/>
      <c r="H24" s="310"/>
      <c r="I24" s="311"/>
      <c r="J24" s="307">
        <v>0.5875</v>
      </c>
      <c r="K24" s="307"/>
      <c r="L24" s="307"/>
      <c r="M24" s="307"/>
      <c r="N24" s="308"/>
      <c r="O24" s="312" t="str">
        <f>O7</f>
        <v>ACS Tampa Brasov (RO)</v>
      </c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59" t="s">
        <v>11</v>
      </c>
      <c r="AF24" s="304" t="str">
        <f>O9</f>
        <v>SV Zimmern</v>
      </c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325">
        <v>0</v>
      </c>
      <c r="AX24" s="329"/>
      <c r="AY24" s="59" t="s">
        <v>12</v>
      </c>
      <c r="AZ24" s="329">
        <v>0</v>
      </c>
      <c r="BA24" s="330"/>
      <c r="BB24" s="325"/>
      <c r="BC24" s="326"/>
      <c r="BD24" s="33"/>
      <c r="BE24" s="30"/>
      <c r="BF24" s="78">
        <f>IF(ISBLANK(AW24),"0",IF(AW24&gt;AZ24,3,IF(AW24=AZ24,1,0)))</f>
        <v>1</v>
      </c>
      <c r="BG24" s="78" t="s">
        <v>12</v>
      </c>
      <c r="BH24" s="78">
        <f>IF(ISBLANK(AZ24),"0",IF(AZ24&gt;AW24,3,IF(AZ24=AW24,1,0)))</f>
        <v>1</v>
      </c>
      <c r="BI24" s="30"/>
      <c r="BJ24" s="30"/>
      <c r="BK24" s="3"/>
      <c r="BL24" s="3"/>
      <c r="BM24" s="3"/>
      <c r="BN24" s="3"/>
      <c r="BO24" s="3"/>
      <c r="BP24" s="3"/>
      <c r="BQ24" s="3"/>
      <c r="BR24" s="3"/>
      <c r="BS24" s="3"/>
      <c r="BT24" s="30"/>
      <c r="BU24" s="30"/>
      <c r="BV24" s="31"/>
      <c r="BW24" s="31"/>
      <c r="BX24" s="31"/>
      <c r="BY24" s="31"/>
      <c r="BZ24" s="31"/>
      <c r="CA24" s="31"/>
      <c r="CB24" s="31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103"/>
      <c r="DM24" s="103"/>
      <c r="DN24" s="103"/>
      <c r="DO24" s="103"/>
      <c r="DP24" s="103"/>
      <c r="DQ24" s="103"/>
      <c r="DR24" s="103"/>
      <c r="DS24" s="103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</row>
    <row r="25" spans="2:157" s="27" customFormat="1" ht="9" customHeight="1" thickBot="1">
      <c r="B25" s="301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3"/>
      <c r="BD25" s="33"/>
      <c r="BE25" s="30"/>
      <c r="BF25" s="78"/>
      <c r="BG25" s="78"/>
      <c r="BH25" s="78"/>
      <c r="BI25" s="30"/>
      <c r="BJ25" s="30"/>
      <c r="BK25" s="3"/>
      <c r="BL25" s="3"/>
      <c r="BM25" s="3"/>
      <c r="BN25" s="3"/>
      <c r="BO25" s="3"/>
      <c r="BP25" s="3"/>
      <c r="BQ25" s="3"/>
      <c r="BR25" s="3"/>
      <c r="BS25" s="3"/>
      <c r="BT25" s="30"/>
      <c r="BU25" s="30"/>
      <c r="BV25" s="31"/>
      <c r="BW25" s="31"/>
      <c r="BX25" s="31"/>
      <c r="BY25" s="31"/>
      <c r="BZ25" s="31"/>
      <c r="CA25" s="31"/>
      <c r="CB25" s="31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103"/>
      <c r="DM25" s="103"/>
      <c r="DN25" s="103"/>
      <c r="DO25" s="103"/>
      <c r="DP25" s="103"/>
      <c r="DQ25" s="103"/>
      <c r="DR25" s="103"/>
      <c r="DS25" s="103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</row>
    <row r="26" spans="2:157" s="27" customFormat="1" ht="18" customHeight="1" thickBot="1">
      <c r="B26" s="333"/>
      <c r="C26" s="334"/>
      <c r="D26" s="309">
        <v>1</v>
      </c>
      <c r="E26" s="310"/>
      <c r="F26" s="310"/>
      <c r="G26" s="310"/>
      <c r="H26" s="310"/>
      <c r="I26" s="311"/>
      <c r="J26" s="307">
        <v>0.6347222222222222</v>
      </c>
      <c r="K26" s="307"/>
      <c r="L26" s="307"/>
      <c r="M26" s="307"/>
      <c r="N26" s="308"/>
      <c r="O26" s="312" t="str">
        <f>O8</f>
        <v>FSV Zwickau</v>
      </c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59" t="s">
        <v>11</v>
      </c>
      <c r="AF26" s="304" t="str">
        <f>O4</f>
        <v>NEC Nijmegen (NL)</v>
      </c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6"/>
      <c r="AW26" s="325">
        <v>1</v>
      </c>
      <c r="AX26" s="329"/>
      <c r="AY26" s="59" t="s">
        <v>12</v>
      </c>
      <c r="AZ26" s="329">
        <v>0</v>
      </c>
      <c r="BA26" s="330"/>
      <c r="BB26" s="325"/>
      <c r="BC26" s="326"/>
      <c r="BD26" s="105"/>
      <c r="BE26" s="30"/>
      <c r="BF26" s="78">
        <f>IF(ISBLANK(AW26),"0",IF(AW26&gt;AZ26,3,IF(AW26=AZ26,1,0)))</f>
        <v>3</v>
      </c>
      <c r="BG26" s="78" t="s">
        <v>12</v>
      </c>
      <c r="BH26" s="78">
        <f>IF(ISBLANK(AZ26),"0",IF(AZ26&gt;AW26,3,IF(AZ26=AW26,1,0)))</f>
        <v>0</v>
      </c>
      <c r="BI26" s="30"/>
      <c r="BJ26" s="30"/>
      <c r="BK26" s="83"/>
      <c r="BL26" s="83"/>
      <c r="BM26" s="33"/>
      <c r="BN26" s="33"/>
      <c r="BO26" s="33"/>
      <c r="BP26" s="33"/>
      <c r="BQ26" s="33"/>
      <c r="BR26" s="33"/>
      <c r="BS26" s="80"/>
      <c r="BT26" s="30"/>
      <c r="BU26" s="30"/>
      <c r="BV26" s="31"/>
      <c r="BW26" s="31"/>
      <c r="BX26" s="31"/>
      <c r="BY26" s="31"/>
      <c r="BZ26" s="31"/>
      <c r="CA26" s="31"/>
      <c r="CB26" s="31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103"/>
      <c r="DM26" s="103"/>
      <c r="DN26" s="103"/>
      <c r="DO26" s="103"/>
      <c r="DP26" s="103"/>
      <c r="DQ26" s="103"/>
      <c r="DR26" s="103"/>
      <c r="DS26" s="103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</row>
    <row r="27" spans="2:157" s="27" customFormat="1" ht="9" customHeight="1" thickBot="1">
      <c r="B27" s="371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3"/>
      <c r="BD27" s="105"/>
      <c r="BE27" s="30"/>
      <c r="BF27" s="78"/>
      <c r="BG27" s="78"/>
      <c r="BH27" s="78"/>
      <c r="BI27" s="30"/>
      <c r="BJ27" s="30"/>
      <c r="BK27" s="83"/>
      <c r="BL27" s="83"/>
      <c r="BM27" s="33"/>
      <c r="BN27" s="33"/>
      <c r="BO27" s="33"/>
      <c r="BP27" s="33"/>
      <c r="BQ27" s="33"/>
      <c r="BR27" s="33"/>
      <c r="BS27" s="80"/>
      <c r="BT27" s="30"/>
      <c r="BU27" s="30"/>
      <c r="BV27" s="31"/>
      <c r="BW27" s="31"/>
      <c r="BX27" s="31"/>
      <c r="BY27" s="31"/>
      <c r="BZ27" s="31"/>
      <c r="CA27" s="31"/>
      <c r="CB27" s="31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103"/>
      <c r="DM27" s="103"/>
      <c r="DN27" s="103"/>
      <c r="DO27" s="103"/>
      <c r="DP27" s="103"/>
      <c r="DQ27" s="103"/>
      <c r="DR27" s="103"/>
      <c r="DS27" s="103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</row>
    <row r="28" spans="2:157" s="27" customFormat="1" ht="18" customHeight="1" thickBot="1">
      <c r="B28" s="333"/>
      <c r="C28" s="334"/>
      <c r="D28" s="309">
        <v>2</v>
      </c>
      <c r="E28" s="310"/>
      <c r="F28" s="310"/>
      <c r="G28" s="310"/>
      <c r="H28" s="310"/>
      <c r="I28" s="311"/>
      <c r="J28" s="307">
        <v>0.6347222222222222</v>
      </c>
      <c r="K28" s="307"/>
      <c r="L28" s="307"/>
      <c r="M28" s="307"/>
      <c r="N28" s="308"/>
      <c r="O28" s="312" t="str">
        <f>O5</f>
        <v>SKV Mörfelden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59" t="s">
        <v>11</v>
      </c>
      <c r="AF28" s="304" t="str">
        <f>O7</f>
        <v>ACS Tampa Brasov (RO)</v>
      </c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325">
        <v>0</v>
      </c>
      <c r="AX28" s="329"/>
      <c r="AY28" s="59"/>
      <c r="AZ28" s="329">
        <v>1</v>
      </c>
      <c r="BA28" s="330"/>
      <c r="BB28" s="325"/>
      <c r="BC28" s="326"/>
      <c r="BD28" s="105"/>
      <c r="BE28" s="30"/>
      <c r="BF28" s="78">
        <f>IF(ISBLANK(AW28),"0",IF(AW28&gt;AZ28,3,IF(AW28=AZ28,1,0)))</f>
        <v>0</v>
      </c>
      <c r="BG28" s="78" t="s">
        <v>12</v>
      </c>
      <c r="BH28" s="78">
        <f>IF(ISBLANK(AZ28),"0",IF(AZ28&gt;AW28,3,IF(AZ28=AW28,1,0)))</f>
        <v>3</v>
      </c>
      <c r="BI28" s="30"/>
      <c r="BJ28" s="30"/>
      <c r="BK28" s="83"/>
      <c r="BL28" s="83"/>
      <c r="BM28" s="33"/>
      <c r="BN28" s="33"/>
      <c r="BO28" s="33"/>
      <c r="BP28" s="33"/>
      <c r="BQ28" s="33"/>
      <c r="BR28" s="33"/>
      <c r="BS28" s="80"/>
      <c r="BT28" s="30"/>
      <c r="BU28" s="30"/>
      <c r="BV28" s="31"/>
      <c r="BW28" s="31"/>
      <c r="BX28" s="31"/>
      <c r="BY28" s="31"/>
      <c r="BZ28" s="31"/>
      <c r="CA28" s="31"/>
      <c r="CB28" s="31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103"/>
      <c r="DM28" s="103"/>
      <c r="DN28" s="103"/>
      <c r="DO28" s="103"/>
      <c r="DP28" s="103"/>
      <c r="DQ28" s="103"/>
      <c r="DR28" s="103"/>
      <c r="DS28" s="103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</row>
    <row r="29" spans="2:157" s="27" customFormat="1" ht="9" customHeight="1" thickBot="1">
      <c r="B29" s="301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3"/>
      <c r="BD29" s="105"/>
      <c r="BE29" s="30"/>
      <c r="BF29" s="78"/>
      <c r="BG29" s="78"/>
      <c r="BH29" s="78"/>
      <c r="BI29" s="30"/>
      <c r="BJ29" s="30"/>
      <c r="BK29" s="83"/>
      <c r="BL29" s="83"/>
      <c r="BM29" s="33"/>
      <c r="BN29" s="33"/>
      <c r="BO29" s="33"/>
      <c r="BP29" s="33"/>
      <c r="BQ29" s="33"/>
      <c r="BR29" s="33"/>
      <c r="BS29" s="80"/>
      <c r="BT29" s="30"/>
      <c r="BU29" s="30"/>
      <c r="BV29" s="31"/>
      <c r="BW29" s="31"/>
      <c r="BX29" s="31"/>
      <c r="BY29" s="31"/>
      <c r="BZ29" s="31"/>
      <c r="CA29" s="31"/>
      <c r="CB29" s="31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103"/>
      <c r="DM29" s="103"/>
      <c r="DN29" s="103"/>
      <c r="DO29" s="103"/>
      <c r="DP29" s="103"/>
      <c r="DQ29" s="103"/>
      <c r="DR29" s="103"/>
      <c r="DS29" s="103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</row>
    <row r="30" spans="2:157" s="27" customFormat="1" ht="18" customHeight="1" thickBot="1">
      <c r="B30" s="333"/>
      <c r="C30" s="334"/>
      <c r="D30" s="309">
        <v>3</v>
      </c>
      <c r="E30" s="310"/>
      <c r="F30" s="310"/>
      <c r="G30" s="310"/>
      <c r="H30" s="310"/>
      <c r="I30" s="311"/>
      <c r="J30" s="307">
        <v>0.6347222222222222</v>
      </c>
      <c r="K30" s="307"/>
      <c r="L30" s="307"/>
      <c r="M30" s="307"/>
      <c r="N30" s="308"/>
      <c r="O30" s="312" t="str">
        <f>O9</f>
        <v>SV Zimmern</v>
      </c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59" t="s">
        <v>11</v>
      </c>
      <c r="AF30" s="304" t="str">
        <f>O6</f>
        <v>1. FC Kaiserslautern</v>
      </c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6"/>
      <c r="AW30" s="325">
        <v>1</v>
      </c>
      <c r="AX30" s="329"/>
      <c r="AY30" s="59" t="s">
        <v>12</v>
      </c>
      <c r="AZ30" s="329">
        <v>0</v>
      </c>
      <c r="BA30" s="330"/>
      <c r="BB30" s="325"/>
      <c r="BC30" s="326"/>
      <c r="BD30" s="105"/>
      <c r="BE30" s="30"/>
      <c r="BF30" s="78">
        <f>IF(ISBLANK(AW30),"0",IF(AW30&gt;AZ30,3,IF(AW30=AZ30,1,0)))</f>
        <v>3</v>
      </c>
      <c r="BG30" s="78" t="s">
        <v>12</v>
      </c>
      <c r="BH30" s="78">
        <f>IF(ISBLANK(AZ30),"0",IF(AZ30&gt;AW30,3,IF(AZ30=AW30,1,0)))</f>
        <v>0</v>
      </c>
      <c r="BI30" s="30"/>
      <c r="BJ30" s="30"/>
      <c r="BK30" s="83"/>
      <c r="BL30" s="83"/>
      <c r="BM30" s="33"/>
      <c r="BN30" s="33"/>
      <c r="BO30" s="33"/>
      <c r="BP30" s="33"/>
      <c r="BQ30" s="33"/>
      <c r="BR30" s="33"/>
      <c r="BS30" s="80"/>
      <c r="BT30" s="30"/>
      <c r="BU30" s="30"/>
      <c r="BV30" s="31"/>
      <c r="BW30" s="31"/>
      <c r="BX30" s="31"/>
      <c r="BY30" s="31"/>
      <c r="BZ30" s="31"/>
      <c r="CA30" s="31"/>
      <c r="CB30" s="31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103"/>
      <c r="DM30" s="103"/>
      <c r="DN30" s="103"/>
      <c r="DO30" s="103"/>
      <c r="DP30" s="103"/>
      <c r="DQ30" s="103"/>
      <c r="DR30" s="103"/>
      <c r="DS30" s="103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</row>
    <row r="31" spans="2:157" s="27" customFormat="1" ht="9" customHeight="1" thickBot="1">
      <c r="B31" s="301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3"/>
      <c r="BD31" s="105"/>
      <c r="BE31" s="30"/>
      <c r="BF31" s="78"/>
      <c r="BG31" s="78"/>
      <c r="BH31" s="78"/>
      <c r="BI31" s="30"/>
      <c r="BJ31" s="30"/>
      <c r="BK31" s="83"/>
      <c r="BL31" s="83"/>
      <c r="BM31" s="33"/>
      <c r="BN31" s="33"/>
      <c r="BO31" s="33"/>
      <c r="BP31" s="33"/>
      <c r="BQ31" s="33"/>
      <c r="BR31" s="33"/>
      <c r="BS31" s="80"/>
      <c r="BT31" s="30"/>
      <c r="BU31" s="30"/>
      <c r="BV31" s="31"/>
      <c r="BW31" s="31"/>
      <c r="BX31" s="31"/>
      <c r="BY31" s="31"/>
      <c r="BZ31" s="31"/>
      <c r="CA31" s="31"/>
      <c r="CB31" s="31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103"/>
      <c r="DM31" s="103"/>
      <c r="DN31" s="103"/>
      <c r="DO31" s="103"/>
      <c r="DP31" s="103"/>
      <c r="DQ31" s="103"/>
      <c r="DR31" s="103"/>
      <c r="DS31" s="103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</row>
    <row r="32" spans="2:157" s="27" customFormat="1" ht="18" customHeight="1" thickBot="1">
      <c r="B32" s="333"/>
      <c r="C32" s="334"/>
      <c r="D32" s="309">
        <v>1</v>
      </c>
      <c r="E32" s="310"/>
      <c r="F32" s="310"/>
      <c r="G32" s="310"/>
      <c r="H32" s="310"/>
      <c r="I32" s="311"/>
      <c r="J32" s="307">
        <v>0.6583333333333333</v>
      </c>
      <c r="K32" s="307"/>
      <c r="L32" s="307"/>
      <c r="M32" s="307"/>
      <c r="N32" s="308"/>
      <c r="O32" s="312" t="str">
        <f>O4</f>
        <v>NEC Nijmegen (NL)</v>
      </c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59" t="s">
        <v>11</v>
      </c>
      <c r="AF32" s="304" t="str">
        <f>O7</f>
        <v>ACS Tampa Brasov (RO)</v>
      </c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6"/>
      <c r="AW32" s="325">
        <v>0</v>
      </c>
      <c r="AX32" s="329"/>
      <c r="AY32" s="59" t="s">
        <v>12</v>
      </c>
      <c r="AZ32" s="329">
        <v>1</v>
      </c>
      <c r="BA32" s="330"/>
      <c r="BB32" s="325"/>
      <c r="BC32" s="326"/>
      <c r="BD32" s="105"/>
      <c r="BE32" s="30"/>
      <c r="BF32" s="78">
        <f>IF(ISBLANK(AW32),"0",IF(AW32&gt;AZ32,3,IF(AW32=AZ32,1,0)))</f>
        <v>0</v>
      </c>
      <c r="BG32" s="78" t="s">
        <v>12</v>
      </c>
      <c r="BH32" s="78">
        <f>IF(ISBLANK(AZ32),"0",IF(AZ32&gt;AW32,3,IF(AZ32=AW32,1,0)))</f>
        <v>3</v>
      </c>
      <c r="BI32" s="30"/>
      <c r="BJ32" s="30"/>
      <c r="BK32" s="83"/>
      <c r="BL32" s="83"/>
      <c r="BM32" s="33"/>
      <c r="BN32" s="33"/>
      <c r="BO32" s="33"/>
      <c r="BP32" s="33"/>
      <c r="BQ32" s="33"/>
      <c r="BR32" s="33"/>
      <c r="BS32" s="80"/>
      <c r="BT32" s="30"/>
      <c r="BU32" s="30"/>
      <c r="BV32" s="31"/>
      <c r="BW32" s="31"/>
      <c r="BX32" s="31"/>
      <c r="BY32" s="31"/>
      <c r="BZ32" s="31"/>
      <c r="CA32" s="31"/>
      <c r="CB32" s="31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103"/>
      <c r="DM32" s="103"/>
      <c r="DN32" s="103"/>
      <c r="DO32" s="103"/>
      <c r="DP32" s="103"/>
      <c r="DQ32" s="103"/>
      <c r="DR32" s="103"/>
      <c r="DS32" s="103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</row>
    <row r="33" spans="2:157" s="27" customFormat="1" ht="9" customHeight="1" thickBot="1">
      <c r="B33" s="301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3"/>
      <c r="BD33" s="33"/>
      <c r="BE33" s="30"/>
      <c r="BF33" s="78"/>
      <c r="BG33" s="78"/>
      <c r="BH33" s="78"/>
      <c r="BI33" s="30"/>
      <c r="BJ33" s="30"/>
      <c r="BK33" s="30"/>
      <c r="BL33" s="30"/>
      <c r="BM33" s="33"/>
      <c r="BN33" s="33"/>
      <c r="BO33" s="33"/>
      <c r="BP33" s="33"/>
      <c r="BQ33" s="33"/>
      <c r="BR33" s="33"/>
      <c r="BS33" s="33"/>
      <c r="BT33" s="30"/>
      <c r="BU33" s="30"/>
      <c r="BV33" s="31"/>
      <c r="BW33" s="31"/>
      <c r="BX33" s="31"/>
      <c r="BY33" s="31"/>
      <c r="BZ33" s="31"/>
      <c r="CA33" s="31"/>
      <c r="CB33" s="31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103"/>
      <c r="DM33" s="103"/>
      <c r="DN33" s="103"/>
      <c r="DO33" s="103"/>
      <c r="DP33" s="103"/>
      <c r="DQ33" s="103"/>
      <c r="DR33" s="103"/>
      <c r="DS33" s="103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</row>
    <row r="34" spans="2:157" s="27" customFormat="1" ht="18" customHeight="1" thickBot="1">
      <c r="B34" s="333"/>
      <c r="C34" s="334"/>
      <c r="D34" s="309">
        <v>2</v>
      </c>
      <c r="E34" s="310"/>
      <c r="F34" s="310"/>
      <c r="G34" s="310"/>
      <c r="H34" s="310"/>
      <c r="I34" s="311"/>
      <c r="J34" s="307">
        <v>0.6583333333333333</v>
      </c>
      <c r="K34" s="307"/>
      <c r="L34" s="307"/>
      <c r="M34" s="307"/>
      <c r="N34" s="308"/>
      <c r="O34" s="312" t="str">
        <f>O9</f>
        <v>SV Zimmern</v>
      </c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59" t="s">
        <v>11</v>
      </c>
      <c r="AF34" s="304" t="str">
        <f>O5</f>
        <v>SKV Mörfelden</v>
      </c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6"/>
      <c r="AW34" s="325">
        <v>6</v>
      </c>
      <c r="AX34" s="329"/>
      <c r="AY34" s="59" t="s">
        <v>12</v>
      </c>
      <c r="AZ34" s="329">
        <v>1</v>
      </c>
      <c r="BA34" s="330"/>
      <c r="BB34" s="325"/>
      <c r="BC34" s="326"/>
      <c r="BD34" s="33"/>
      <c r="BE34" s="30"/>
      <c r="BF34" s="78">
        <f>IF(ISBLANK(AW34),"0",IF(AW34&gt;AZ34,3,IF(AW34=AZ34,1,0)))</f>
        <v>3</v>
      </c>
      <c r="BG34" s="78" t="s">
        <v>12</v>
      </c>
      <c r="BH34" s="78">
        <f>IF(ISBLANK(AZ34),"0",IF(AZ34&gt;AW34,3,IF(AZ34=AW34,1,0)))</f>
        <v>0</v>
      </c>
      <c r="BI34" s="30"/>
      <c r="BJ34" s="30"/>
      <c r="BK34" s="30"/>
      <c r="BL34" s="30"/>
      <c r="BM34" s="33"/>
      <c r="BN34" s="33"/>
      <c r="BO34" s="33"/>
      <c r="BP34" s="33"/>
      <c r="BQ34" s="33"/>
      <c r="BR34" s="33"/>
      <c r="BS34" s="33"/>
      <c r="BT34" s="30"/>
      <c r="BU34" s="30"/>
      <c r="BV34" s="31"/>
      <c r="BW34" s="31"/>
      <c r="BX34" s="31"/>
      <c r="BY34" s="31"/>
      <c r="BZ34" s="31"/>
      <c r="CA34" s="31"/>
      <c r="CB34" s="31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103"/>
      <c r="DM34" s="103"/>
      <c r="DN34" s="103"/>
      <c r="DO34" s="103"/>
      <c r="DP34" s="103"/>
      <c r="DQ34" s="103"/>
      <c r="DR34" s="103"/>
      <c r="DS34" s="103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</row>
    <row r="35" spans="2:157" s="27" customFormat="1" ht="9" customHeight="1" thickBot="1">
      <c r="B35" s="301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3"/>
      <c r="BD35" s="33"/>
      <c r="BE35" s="30"/>
      <c r="BF35" s="78"/>
      <c r="BG35" s="78"/>
      <c r="BH35" s="78"/>
      <c r="BI35" s="30"/>
      <c r="BJ35" s="30"/>
      <c r="BK35" s="30"/>
      <c r="BL35" s="30"/>
      <c r="BM35" s="33"/>
      <c r="BN35" s="33"/>
      <c r="BO35" s="33"/>
      <c r="BP35" s="33"/>
      <c r="BQ35" s="33"/>
      <c r="BR35" s="33"/>
      <c r="BS35" s="33"/>
      <c r="BT35" s="30"/>
      <c r="BU35" s="30"/>
      <c r="BV35" s="31"/>
      <c r="BW35" s="31"/>
      <c r="BX35" s="31"/>
      <c r="BY35" s="31"/>
      <c r="BZ35" s="31"/>
      <c r="CA35" s="31"/>
      <c r="CB35" s="31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103"/>
      <c r="DM35" s="103"/>
      <c r="DN35" s="103"/>
      <c r="DO35" s="103"/>
      <c r="DP35" s="103"/>
      <c r="DQ35" s="103"/>
      <c r="DR35" s="103"/>
      <c r="DS35" s="103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</row>
    <row r="36" spans="2:157" s="27" customFormat="1" ht="18" customHeight="1" thickBot="1">
      <c r="B36" s="333"/>
      <c r="C36" s="334"/>
      <c r="D36" s="309">
        <v>3</v>
      </c>
      <c r="E36" s="310"/>
      <c r="F36" s="310"/>
      <c r="G36" s="310"/>
      <c r="H36" s="310"/>
      <c r="I36" s="311"/>
      <c r="J36" s="307">
        <v>0.6583333333333333</v>
      </c>
      <c r="K36" s="307"/>
      <c r="L36" s="307"/>
      <c r="M36" s="307"/>
      <c r="N36" s="308"/>
      <c r="O36" s="312" t="str">
        <f>O6</f>
        <v>1. FC Kaiserslautern</v>
      </c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59" t="s">
        <v>11</v>
      </c>
      <c r="AF36" s="304" t="str">
        <f>O8</f>
        <v>FSV Zwickau</v>
      </c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6"/>
      <c r="AW36" s="325">
        <v>1</v>
      </c>
      <c r="AX36" s="329"/>
      <c r="AY36" s="59" t="s">
        <v>12</v>
      </c>
      <c r="AZ36" s="329">
        <v>0</v>
      </c>
      <c r="BA36" s="330"/>
      <c r="BB36" s="325"/>
      <c r="BC36" s="326"/>
      <c r="BD36" s="33"/>
      <c r="BE36" s="30"/>
      <c r="BF36" s="78">
        <f>IF(ISBLANK(AW36),"0",IF(AW36&gt;AZ36,3,IF(AW36=AZ36,1,0)))</f>
        <v>3</v>
      </c>
      <c r="BG36" s="78" t="s">
        <v>12</v>
      </c>
      <c r="BH36" s="78">
        <f>IF(ISBLANK(AZ36),"0",IF(AZ36&gt;AW36,3,IF(AZ36=AW36,1,0)))</f>
        <v>0</v>
      </c>
      <c r="BI36" s="30"/>
      <c r="BJ36" s="30"/>
      <c r="BK36" s="3"/>
      <c r="BL36" s="3"/>
      <c r="BM36" s="3"/>
      <c r="BN36" s="3"/>
      <c r="BO36" s="3"/>
      <c r="BP36" s="3"/>
      <c r="BQ36" s="3"/>
      <c r="BR36" s="3"/>
      <c r="BS36" s="3"/>
      <c r="BT36" s="30"/>
      <c r="BU36" s="30"/>
      <c r="BV36" s="31"/>
      <c r="BW36" s="31"/>
      <c r="BX36" s="31"/>
      <c r="BY36" s="31"/>
      <c r="BZ36" s="31"/>
      <c r="CA36" s="31"/>
      <c r="CB36" s="31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103"/>
      <c r="DM36" s="103"/>
      <c r="DN36" s="103"/>
      <c r="DO36" s="103"/>
      <c r="DP36" s="103"/>
      <c r="DQ36" s="103"/>
      <c r="DR36" s="103"/>
      <c r="DS36" s="103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</row>
    <row r="37" spans="2:157" s="27" customFormat="1" ht="9" customHeight="1" thickBot="1">
      <c r="B37" s="301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3"/>
      <c r="BD37" s="33"/>
      <c r="BE37" s="30"/>
      <c r="BF37" s="78"/>
      <c r="BG37" s="78"/>
      <c r="BH37" s="78"/>
      <c r="BI37" s="30"/>
      <c r="BJ37" s="30"/>
      <c r="BK37" s="3"/>
      <c r="BL37" s="3"/>
      <c r="BM37" s="3"/>
      <c r="BN37" s="3"/>
      <c r="BO37" s="3"/>
      <c r="BP37" s="3"/>
      <c r="BQ37" s="3"/>
      <c r="BR37" s="3"/>
      <c r="BS37" s="3"/>
      <c r="BT37" s="30"/>
      <c r="BU37" s="30"/>
      <c r="BV37" s="31"/>
      <c r="BW37" s="31"/>
      <c r="BX37" s="31"/>
      <c r="BY37" s="31"/>
      <c r="BZ37" s="31"/>
      <c r="CA37" s="31"/>
      <c r="CB37" s="31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103"/>
      <c r="DM37" s="103"/>
      <c r="DN37" s="103"/>
      <c r="DO37" s="103"/>
      <c r="DP37" s="103"/>
      <c r="DQ37" s="103"/>
      <c r="DR37" s="103"/>
      <c r="DS37" s="103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</row>
    <row r="38" spans="2:157" s="27" customFormat="1" ht="18" customHeight="1" thickBot="1">
      <c r="B38" s="333"/>
      <c r="C38" s="334"/>
      <c r="D38" s="309">
        <v>1</v>
      </c>
      <c r="E38" s="310"/>
      <c r="F38" s="310"/>
      <c r="G38" s="310"/>
      <c r="H38" s="310"/>
      <c r="I38" s="311"/>
      <c r="J38" s="307">
        <v>0.6819444444444445</v>
      </c>
      <c r="K38" s="307"/>
      <c r="L38" s="307"/>
      <c r="M38" s="307"/>
      <c r="N38" s="308"/>
      <c r="O38" s="312" t="str">
        <f>O9</f>
        <v>SV Zimmern</v>
      </c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59" t="s">
        <v>11</v>
      </c>
      <c r="AF38" s="304" t="str">
        <f>O4</f>
        <v>NEC Nijmegen (NL)</v>
      </c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4"/>
      <c r="AW38" s="325">
        <v>0</v>
      </c>
      <c r="AX38" s="329"/>
      <c r="AY38" s="59" t="s">
        <v>12</v>
      </c>
      <c r="AZ38" s="329">
        <v>1</v>
      </c>
      <c r="BA38" s="330"/>
      <c r="BB38" s="325"/>
      <c r="BC38" s="326"/>
      <c r="BD38" s="105"/>
      <c r="BE38" s="30"/>
      <c r="BF38" s="78">
        <f>IF(ISBLANK(AW38),"0",IF(AW38&gt;AZ38,3,IF(AW38=AZ38,1,0)))</f>
        <v>0</v>
      </c>
      <c r="BG38" s="78" t="s">
        <v>12</v>
      </c>
      <c r="BH38" s="78">
        <f>IF(ISBLANK(AZ38),"0",IF(AZ38&gt;AW38,3,IF(AZ38=AW38,1,0)))</f>
        <v>3</v>
      </c>
      <c r="BI38" s="30"/>
      <c r="BJ38" s="30"/>
      <c r="BK38" s="83"/>
      <c r="BL38" s="83"/>
      <c r="BM38" s="33"/>
      <c r="BN38" s="33"/>
      <c r="BO38" s="33"/>
      <c r="BP38" s="33"/>
      <c r="BQ38" s="33"/>
      <c r="BR38" s="33"/>
      <c r="BS38" s="80"/>
      <c r="BT38" s="30"/>
      <c r="BU38" s="30"/>
      <c r="BV38" s="31"/>
      <c r="BW38" s="31"/>
      <c r="BX38" s="31"/>
      <c r="BY38" s="31"/>
      <c r="BZ38" s="31"/>
      <c r="CA38" s="31"/>
      <c r="CB38" s="31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103"/>
      <c r="DM38" s="103"/>
      <c r="DN38" s="103"/>
      <c r="DO38" s="103"/>
      <c r="DP38" s="103"/>
      <c r="DQ38" s="103"/>
      <c r="DR38" s="103"/>
      <c r="DS38" s="103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</row>
    <row r="39" spans="2:157" s="27" customFormat="1" ht="9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3"/>
      <c r="BD39" s="105"/>
      <c r="BE39" s="30"/>
      <c r="BF39" s="78"/>
      <c r="BG39" s="78"/>
      <c r="BH39" s="78"/>
      <c r="BI39" s="30"/>
      <c r="BJ39" s="30"/>
      <c r="BK39" s="83"/>
      <c r="BL39" s="83"/>
      <c r="BM39" s="33"/>
      <c r="BN39" s="33"/>
      <c r="BO39" s="33"/>
      <c r="BP39" s="33"/>
      <c r="BQ39" s="33"/>
      <c r="BR39" s="33"/>
      <c r="BS39" s="80"/>
      <c r="BT39" s="30"/>
      <c r="BU39" s="30"/>
      <c r="BV39" s="31"/>
      <c r="BW39" s="31"/>
      <c r="BX39" s="31"/>
      <c r="BY39" s="31"/>
      <c r="BZ39" s="31"/>
      <c r="CA39" s="31"/>
      <c r="CB39" s="31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103"/>
      <c r="DM39" s="103"/>
      <c r="DN39" s="103"/>
      <c r="DO39" s="103"/>
      <c r="DP39" s="103"/>
      <c r="DQ39" s="103"/>
      <c r="DR39" s="103"/>
      <c r="DS39" s="103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</row>
    <row r="40" spans="2:157" s="27" customFormat="1" ht="18" customHeight="1" thickBot="1">
      <c r="B40" s="333"/>
      <c r="C40" s="334"/>
      <c r="D40" s="309">
        <v>2</v>
      </c>
      <c r="E40" s="310"/>
      <c r="F40" s="310"/>
      <c r="G40" s="310"/>
      <c r="H40" s="310"/>
      <c r="I40" s="311"/>
      <c r="J40" s="307">
        <v>0.6819444444444445</v>
      </c>
      <c r="K40" s="307"/>
      <c r="L40" s="307"/>
      <c r="M40" s="307"/>
      <c r="N40" s="308"/>
      <c r="O40" s="312" t="str">
        <f>O5</f>
        <v>SKV Mörfelden</v>
      </c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59" t="s">
        <v>11</v>
      </c>
      <c r="AF40" s="304" t="str">
        <f>O6</f>
        <v>1. FC Kaiserslautern</v>
      </c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6"/>
      <c r="AW40" s="325">
        <v>0</v>
      </c>
      <c r="AX40" s="329"/>
      <c r="AY40" s="59" t="s">
        <v>12</v>
      </c>
      <c r="AZ40" s="329">
        <v>4</v>
      </c>
      <c r="BA40" s="330"/>
      <c r="BB40" s="325"/>
      <c r="BC40" s="326"/>
      <c r="BD40" s="105"/>
      <c r="BE40" s="30"/>
      <c r="BF40" s="78">
        <f>IF(ISBLANK(AW40),"0",IF(AW40&gt;AZ40,3,IF(AW40=AZ40,1,0)))</f>
        <v>0</v>
      </c>
      <c r="BG40" s="78" t="s">
        <v>12</v>
      </c>
      <c r="BH40" s="78">
        <f>IF(ISBLANK(AZ40),"0",IF(AZ40&gt;AW40,3,IF(AZ40=AW40,1,0)))</f>
        <v>3</v>
      </c>
      <c r="BI40" s="30"/>
      <c r="BJ40" s="30"/>
      <c r="BK40" s="83"/>
      <c r="BL40" s="83"/>
      <c r="BM40" s="33"/>
      <c r="BN40" s="33"/>
      <c r="BO40" s="33"/>
      <c r="BP40" s="33"/>
      <c r="BQ40" s="33"/>
      <c r="BR40" s="33"/>
      <c r="BS40" s="80"/>
      <c r="BT40" s="30"/>
      <c r="BU40" s="30"/>
      <c r="BV40" s="31"/>
      <c r="BW40" s="31"/>
      <c r="BX40" s="31"/>
      <c r="BY40" s="31"/>
      <c r="BZ40" s="31"/>
      <c r="CA40" s="31"/>
      <c r="CB40" s="31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103"/>
      <c r="DM40" s="103"/>
      <c r="DN40" s="103"/>
      <c r="DO40" s="103"/>
      <c r="DP40" s="103"/>
      <c r="DQ40" s="103"/>
      <c r="DR40" s="103"/>
      <c r="DS40" s="103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</row>
    <row r="41" spans="2:157" s="27" customFormat="1" ht="9" customHeight="1" thickBot="1">
      <c r="B41" s="301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3"/>
      <c r="BD41" s="105"/>
      <c r="BE41" s="30"/>
      <c r="BF41" s="78"/>
      <c r="BG41" s="78"/>
      <c r="BH41" s="78"/>
      <c r="BI41" s="30"/>
      <c r="BJ41" s="30"/>
      <c r="BK41" s="83"/>
      <c r="BL41" s="83"/>
      <c r="BM41" s="33"/>
      <c r="BN41" s="33"/>
      <c r="BO41" s="33"/>
      <c r="BP41" s="33"/>
      <c r="BQ41" s="33"/>
      <c r="BR41" s="33"/>
      <c r="BS41" s="80"/>
      <c r="BT41" s="30"/>
      <c r="BU41" s="30"/>
      <c r="BV41" s="31"/>
      <c r="BW41" s="31"/>
      <c r="BX41" s="31"/>
      <c r="BY41" s="31"/>
      <c r="BZ41" s="31"/>
      <c r="CA41" s="31"/>
      <c r="CB41" s="31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103"/>
      <c r="DM41" s="103"/>
      <c r="DN41" s="103"/>
      <c r="DO41" s="103"/>
      <c r="DP41" s="103"/>
      <c r="DQ41" s="103"/>
      <c r="DR41" s="103"/>
      <c r="DS41" s="103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</row>
    <row r="42" spans="2:157" s="27" customFormat="1" ht="18" customHeight="1" thickBot="1">
      <c r="B42" s="333"/>
      <c r="C42" s="334"/>
      <c r="D42" s="309">
        <v>3</v>
      </c>
      <c r="E42" s="310"/>
      <c r="F42" s="310"/>
      <c r="G42" s="310"/>
      <c r="H42" s="310"/>
      <c r="I42" s="311"/>
      <c r="J42" s="307">
        <v>0.6819444444444445</v>
      </c>
      <c r="K42" s="307"/>
      <c r="L42" s="307"/>
      <c r="M42" s="307"/>
      <c r="N42" s="308"/>
      <c r="O42" s="312" t="str">
        <f>O7</f>
        <v>ACS Tampa Brasov (RO)</v>
      </c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59" t="s">
        <v>11</v>
      </c>
      <c r="AF42" s="304" t="str">
        <f>O8</f>
        <v>FSV Zwickau</v>
      </c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6"/>
      <c r="AW42" s="325">
        <v>6</v>
      </c>
      <c r="AX42" s="329"/>
      <c r="AY42" s="59" t="s">
        <v>12</v>
      </c>
      <c r="AZ42" s="329">
        <v>0</v>
      </c>
      <c r="BA42" s="330"/>
      <c r="BB42" s="325"/>
      <c r="BC42" s="326"/>
      <c r="BD42" s="105"/>
      <c r="BE42" s="30"/>
      <c r="BF42" s="78">
        <f>IF(ISBLANK(AW42),"0",IF(AW42&gt;AZ42,3,IF(AW42=AZ42,1,0)))</f>
        <v>3</v>
      </c>
      <c r="BG42" s="78" t="s">
        <v>12</v>
      </c>
      <c r="BH42" s="78">
        <f>IF(ISBLANK(AZ42),"0",IF(AZ42&gt;AW42,3,IF(AZ42=AW42,1,0)))</f>
        <v>0</v>
      </c>
      <c r="BI42" s="30"/>
      <c r="BJ42" s="30"/>
      <c r="BK42" s="83"/>
      <c r="BL42" s="83"/>
      <c r="BM42" s="33"/>
      <c r="BN42" s="33"/>
      <c r="BO42" s="33"/>
      <c r="BP42" s="33"/>
      <c r="BQ42" s="33"/>
      <c r="BR42" s="33"/>
      <c r="BS42" s="80"/>
      <c r="BT42" s="30"/>
      <c r="BU42" s="30"/>
      <c r="BV42" s="31"/>
      <c r="BW42" s="31"/>
      <c r="BX42" s="31"/>
      <c r="BY42" s="31"/>
      <c r="BZ42" s="31"/>
      <c r="CA42" s="31"/>
      <c r="CB42" s="31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103"/>
      <c r="DM42" s="103"/>
      <c r="DN42" s="103"/>
      <c r="DO42" s="103"/>
      <c r="DP42" s="103"/>
      <c r="DQ42" s="103"/>
      <c r="DR42" s="103"/>
      <c r="DS42" s="103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</row>
    <row r="44" ht="12.75">
      <c r="B44" s="39" t="s">
        <v>23</v>
      </c>
    </row>
    <row r="45" ht="6" customHeight="1"/>
    <row r="46" spans="27:123" s="42" customFormat="1" ht="13.5" customHeight="1" thickBot="1">
      <c r="AA46" s="43"/>
      <c r="AB46" s="43"/>
      <c r="AC46" s="43"/>
      <c r="AD46" s="43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 s="44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100"/>
      <c r="BW46" s="100"/>
      <c r="BX46" s="100"/>
      <c r="BY46" s="100"/>
      <c r="BZ46" s="100"/>
      <c r="CA46" s="100"/>
      <c r="CB46" s="100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6:123" s="14" customFormat="1" ht="16.5" thickBot="1">
      <c r="F47" s="348" t="s">
        <v>16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32"/>
      <c r="AH47" s="327" t="s">
        <v>17</v>
      </c>
      <c r="AI47" s="328"/>
      <c r="AJ47" s="328"/>
      <c r="AK47" s="327" t="s">
        <v>13</v>
      </c>
      <c r="AL47" s="328"/>
      <c r="AM47" s="328"/>
      <c r="AN47" s="327" t="s">
        <v>14</v>
      </c>
      <c r="AO47" s="328"/>
      <c r="AP47" s="328"/>
      <c r="AQ47" s="328"/>
      <c r="AR47" s="328"/>
      <c r="AS47" s="328"/>
      <c r="AT47" s="332"/>
      <c r="AU47" s="328" t="s">
        <v>15</v>
      </c>
      <c r="AV47" s="328"/>
      <c r="AW47" s="331"/>
      <c r="BD47" s="37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6"/>
      <c r="BW47" s="16"/>
      <c r="BX47" s="16"/>
      <c r="BY47" s="16"/>
      <c r="BZ47" s="16"/>
      <c r="CA47" s="16"/>
      <c r="CB47" s="16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6:123" s="14" customFormat="1" ht="19.5" customHeight="1">
      <c r="F48" s="352" t="s">
        <v>0</v>
      </c>
      <c r="G48" s="320"/>
      <c r="H48" s="353" t="str">
        <f aca="true" t="shared" si="1" ref="H48:H53">(IF(ISBLANK($AZ$14),"",BU14))</f>
        <v>FSV Zwickau</v>
      </c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4"/>
      <c r="AH48" s="319">
        <f aca="true" t="shared" si="2" ref="AH48:AH53">(IF(ISBLANK($AZ$14),"",BN14))</f>
        <v>5</v>
      </c>
      <c r="AI48" s="320"/>
      <c r="AJ48" s="321"/>
      <c r="AK48" s="320">
        <f aca="true" t="shared" si="3" ref="AK48:AK53">(IF(ISBLANK($AZ$14),"",BO14))</f>
        <v>4</v>
      </c>
      <c r="AL48" s="320"/>
      <c r="AM48" s="320"/>
      <c r="AN48" s="319">
        <f aca="true" t="shared" si="4" ref="AN48:AN53">(IF(ISBLANK($AZ$14),"",BP14))</f>
        <v>1</v>
      </c>
      <c r="AO48" s="320"/>
      <c r="AP48" s="320"/>
      <c r="AQ48" s="60" t="s">
        <v>12</v>
      </c>
      <c r="AR48" s="320">
        <f aca="true" t="shared" si="5" ref="AR48:AR53">(IF(ISBLANK($AZ$14),"",BR14))</f>
        <v>8</v>
      </c>
      <c r="AS48" s="320"/>
      <c r="AT48" s="320"/>
      <c r="AU48" s="355">
        <f aca="true" t="shared" si="6" ref="AU48:AU53">(IF(ISBLANK($AZ$14),"",BS14))</f>
        <v>-7</v>
      </c>
      <c r="AV48" s="356"/>
      <c r="AW48" s="357"/>
      <c r="BD48" s="37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6"/>
      <c r="BW48" s="16"/>
      <c r="BX48" s="16"/>
      <c r="BY48" s="16"/>
      <c r="BZ48" s="16"/>
      <c r="CA48" s="16"/>
      <c r="CB48" s="16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6:123" s="14" customFormat="1" ht="19.5" customHeight="1" thickBot="1">
      <c r="F49" s="241" t="s">
        <v>1</v>
      </c>
      <c r="G49" s="349"/>
      <c r="H49" s="350" t="str">
        <f t="shared" si="1"/>
        <v>1. FC Kaiserslautern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1"/>
      <c r="AH49" s="316">
        <f t="shared" si="2"/>
        <v>5</v>
      </c>
      <c r="AI49" s="317"/>
      <c r="AJ49" s="318"/>
      <c r="AK49" s="317">
        <f t="shared" si="3"/>
        <v>12</v>
      </c>
      <c r="AL49" s="317"/>
      <c r="AM49" s="317"/>
      <c r="AN49" s="316">
        <f t="shared" si="4"/>
        <v>9</v>
      </c>
      <c r="AO49" s="317"/>
      <c r="AP49" s="317"/>
      <c r="AQ49" s="90" t="s">
        <v>12</v>
      </c>
      <c r="AR49" s="317">
        <f t="shared" si="5"/>
        <v>1</v>
      </c>
      <c r="AS49" s="317"/>
      <c r="AT49" s="317"/>
      <c r="AU49" s="345">
        <f t="shared" si="6"/>
        <v>8</v>
      </c>
      <c r="AV49" s="346"/>
      <c r="AW49" s="347"/>
      <c r="BD49" s="37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6"/>
      <c r="BW49" s="16"/>
      <c r="BX49" s="16"/>
      <c r="BY49" s="16"/>
      <c r="BZ49" s="16"/>
      <c r="CA49" s="16"/>
      <c r="CB49" s="16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6:123" s="14" customFormat="1" ht="19.5" customHeight="1">
      <c r="F50" s="352" t="s">
        <v>2</v>
      </c>
      <c r="G50" s="320"/>
      <c r="H50" s="353" t="str">
        <f t="shared" si="1"/>
        <v>SV Zimmern</v>
      </c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4"/>
      <c r="AH50" s="319">
        <f t="shared" si="2"/>
        <v>5</v>
      </c>
      <c r="AI50" s="320"/>
      <c r="AJ50" s="321"/>
      <c r="AK50" s="320">
        <f t="shared" si="3"/>
        <v>10</v>
      </c>
      <c r="AL50" s="320"/>
      <c r="AM50" s="320"/>
      <c r="AN50" s="319">
        <f t="shared" si="4"/>
        <v>8</v>
      </c>
      <c r="AO50" s="320"/>
      <c r="AP50" s="320"/>
      <c r="AQ50" s="60" t="s">
        <v>12</v>
      </c>
      <c r="AR50" s="320">
        <f t="shared" si="5"/>
        <v>2</v>
      </c>
      <c r="AS50" s="320"/>
      <c r="AT50" s="320"/>
      <c r="AU50" s="355">
        <f t="shared" si="6"/>
        <v>6</v>
      </c>
      <c r="AV50" s="356"/>
      <c r="AW50" s="357"/>
      <c r="BD50" s="37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6"/>
      <c r="BW50" s="16"/>
      <c r="BX50" s="16"/>
      <c r="BY50" s="16"/>
      <c r="BZ50" s="16"/>
      <c r="CA50" s="16"/>
      <c r="CB50" s="16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6:123" s="14" customFormat="1" ht="19.5" customHeight="1">
      <c r="F51" s="366" t="s">
        <v>3</v>
      </c>
      <c r="G51" s="323"/>
      <c r="H51" s="367" t="str">
        <f t="shared" si="1"/>
        <v>NEC Nijmegen (NL)</v>
      </c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8"/>
      <c r="AH51" s="322">
        <f t="shared" si="2"/>
        <v>5</v>
      </c>
      <c r="AI51" s="323"/>
      <c r="AJ51" s="324"/>
      <c r="AK51" s="323">
        <f t="shared" si="3"/>
        <v>6</v>
      </c>
      <c r="AL51" s="323"/>
      <c r="AM51" s="323"/>
      <c r="AN51" s="322">
        <f t="shared" si="4"/>
        <v>3</v>
      </c>
      <c r="AO51" s="323"/>
      <c r="AP51" s="323"/>
      <c r="AQ51" s="61" t="s">
        <v>12</v>
      </c>
      <c r="AR51" s="323">
        <f t="shared" si="5"/>
        <v>4</v>
      </c>
      <c r="AS51" s="323"/>
      <c r="AT51" s="323"/>
      <c r="AU51" s="361">
        <f t="shared" si="6"/>
        <v>-1</v>
      </c>
      <c r="AV51" s="362"/>
      <c r="AW51" s="363"/>
      <c r="BD51" s="37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6"/>
      <c r="BW51" s="16"/>
      <c r="BX51" s="16"/>
      <c r="BY51" s="16"/>
      <c r="BZ51" s="16"/>
      <c r="CA51" s="16"/>
      <c r="CB51" s="16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6:123" s="14" customFormat="1" ht="19.5" customHeight="1">
      <c r="F52" s="366" t="s">
        <v>4</v>
      </c>
      <c r="G52" s="323"/>
      <c r="H52" s="367" t="str">
        <f t="shared" si="1"/>
        <v>SKV Mörfelden</v>
      </c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8"/>
      <c r="AH52" s="322">
        <f t="shared" si="2"/>
        <v>5</v>
      </c>
      <c r="AI52" s="323"/>
      <c r="AJ52" s="324"/>
      <c r="AK52" s="323">
        <f t="shared" si="3"/>
        <v>1</v>
      </c>
      <c r="AL52" s="323"/>
      <c r="AM52" s="323"/>
      <c r="AN52" s="322">
        <f t="shared" si="4"/>
        <v>2</v>
      </c>
      <c r="AO52" s="323"/>
      <c r="AP52" s="323"/>
      <c r="AQ52" s="61" t="s">
        <v>12</v>
      </c>
      <c r="AR52" s="323">
        <f t="shared" si="5"/>
        <v>13</v>
      </c>
      <c r="AS52" s="323"/>
      <c r="AT52" s="323"/>
      <c r="AU52" s="361">
        <f t="shared" si="6"/>
        <v>-11</v>
      </c>
      <c r="AV52" s="362"/>
      <c r="AW52" s="363"/>
      <c r="BD52" s="37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6"/>
      <c r="BW52" s="16"/>
      <c r="BX52" s="16"/>
      <c r="BY52" s="16"/>
      <c r="BZ52" s="16"/>
      <c r="CA52" s="16"/>
      <c r="CB52" s="16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6:123" s="14" customFormat="1" ht="19.5" customHeight="1" thickBot="1">
      <c r="F53" s="251" t="s">
        <v>24</v>
      </c>
      <c r="G53" s="314"/>
      <c r="H53" s="364" t="str">
        <f t="shared" si="1"/>
        <v>ACS Tampa Brasov (RO)</v>
      </c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/>
      <c r="AH53" s="313">
        <f t="shared" si="2"/>
        <v>5</v>
      </c>
      <c r="AI53" s="314"/>
      <c r="AJ53" s="315"/>
      <c r="AK53" s="314">
        <f t="shared" si="3"/>
        <v>10</v>
      </c>
      <c r="AL53" s="314"/>
      <c r="AM53" s="314"/>
      <c r="AN53" s="313">
        <f t="shared" si="4"/>
        <v>8</v>
      </c>
      <c r="AO53" s="314"/>
      <c r="AP53" s="314"/>
      <c r="AQ53" s="62" t="s">
        <v>12</v>
      </c>
      <c r="AR53" s="314">
        <f t="shared" si="5"/>
        <v>3</v>
      </c>
      <c r="AS53" s="314"/>
      <c r="AT53" s="314"/>
      <c r="AU53" s="358">
        <f t="shared" si="6"/>
        <v>5</v>
      </c>
      <c r="AV53" s="359"/>
      <c r="AW53" s="360"/>
      <c r="BD53" s="37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6"/>
      <c r="BW53" s="16"/>
      <c r="BX53" s="16"/>
      <c r="BY53" s="16"/>
      <c r="BZ53" s="16"/>
      <c r="CA53" s="16"/>
      <c r="CB53" s="16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5" spans="6:7" ht="12.75">
      <c r="F55" t="s">
        <v>0</v>
      </c>
      <c r="G55" t="str">
        <f>H49</f>
        <v>1. FC Kaiserslautern</v>
      </c>
    </row>
    <row r="56" spans="6:7" ht="12.75">
      <c r="F56" t="s">
        <v>1</v>
      </c>
      <c r="G56" t="str">
        <f>H50</f>
        <v>SV Zimmern</v>
      </c>
    </row>
    <row r="57" spans="6:7" ht="12.75">
      <c r="F57" t="s">
        <v>2</v>
      </c>
      <c r="G57" t="str">
        <f>H53</f>
        <v>ACS Tampa Brasov (RO)</v>
      </c>
    </row>
    <row r="58" spans="6:7" ht="12.75">
      <c r="F58" t="s">
        <v>3</v>
      </c>
      <c r="G58" t="str">
        <f>H51</f>
        <v>NEC Nijmegen (NL)</v>
      </c>
    </row>
    <row r="59" spans="6:21" ht="12.75">
      <c r="F59" t="s">
        <v>4</v>
      </c>
      <c r="G59" t="str">
        <f>H48</f>
        <v>FSV Zwickau</v>
      </c>
      <c r="U59" t="s">
        <v>190</v>
      </c>
    </row>
    <row r="60" spans="6:21" ht="12.75">
      <c r="F60" t="s">
        <v>24</v>
      </c>
      <c r="G60" t="str">
        <f>H52</f>
        <v>SKV Mörfelden</v>
      </c>
      <c r="U60" t="s">
        <v>190</v>
      </c>
    </row>
  </sheetData>
  <sheetProtection/>
  <mergeCells count="200">
    <mergeCell ref="AU52:AW52"/>
    <mergeCell ref="F52:G52"/>
    <mergeCell ref="H52:AG52"/>
    <mergeCell ref="AH52:AJ52"/>
    <mergeCell ref="AK52:AM52"/>
    <mergeCell ref="BB42:BC42"/>
    <mergeCell ref="B42:C42"/>
    <mergeCell ref="D42:I42"/>
    <mergeCell ref="J42:N42"/>
    <mergeCell ref="O42:AD42"/>
    <mergeCell ref="AF42:AV42"/>
    <mergeCell ref="AR48:AT48"/>
    <mergeCell ref="O36:AD36"/>
    <mergeCell ref="O8:AS8"/>
    <mergeCell ref="B33:BC33"/>
    <mergeCell ref="B34:C34"/>
    <mergeCell ref="D34:I34"/>
    <mergeCell ref="J34:N34"/>
    <mergeCell ref="O34:AD34"/>
    <mergeCell ref="AF34:AV34"/>
    <mergeCell ref="AW34:AX34"/>
    <mergeCell ref="AR53:AT53"/>
    <mergeCell ref="AN52:AP52"/>
    <mergeCell ref="F53:G53"/>
    <mergeCell ref="H53:AG53"/>
    <mergeCell ref="F50:G50"/>
    <mergeCell ref="H50:AG50"/>
    <mergeCell ref="F51:G51"/>
    <mergeCell ref="H51:AG51"/>
    <mergeCell ref="AR52:AT52"/>
    <mergeCell ref="J38:N38"/>
    <mergeCell ref="O38:AD38"/>
    <mergeCell ref="AU53:AW53"/>
    <mergeCell ref="AR50:AT50"/>
    <mergeCell ref="AU50:AW50"/>
    <mergeCell ref="AN51:AP51"/>
    <mergeCell ref="AR51:AT51"/>
    <mergeCell ref="AU51:AW51"/>
    <mergeCell ref="AN50:AP50"/>
    <mergeCell ref="AN53:AP53"/>
    <mergeCell ref="AU48:AW48"/>
    <mergeCell ref="AH48:AJ48"/>
    <mergeCell ref="AW38:AX38"/>
    <mergeCell ref="AZ38:BA38"/>
    <mergeCell ref="AW36:AX36"/>
    <mergeCell ref="BB38:BC38"/>
    <mergeCell ref="BB36:BC36"/>
    <mergeCell ref="B37:BC37"/>
    <mergeCell ref="B38:C38"/>
    <mergeCell ref="D38:I38"/>
    <mergeCell ref="AK47:AM47"/>
    <mergeCell ref="F47:AG47"/>
    <mergeCell ref="F49:G49"/>
    <mergeCell ref="H49:AG49"/>
    <mergeCell ref="F48:G48"/>
    <mergeCell ref="H48:AG48"/>
    <mergeCell ref="J36:N36"/>
    <mergeCell ref="AN49:AP49"/>
    <mergeCell ref="AK48:AM48"/>
    <mergeCell ref="AN48:AP48"/>
    <mergeCell ref="B41:BC41"/>
    <mergeCell ref="AF38:AV38"/>
    <mergeCell ref="AW42:AX42"/>
    <mergeCell ref="AZ42:BA42"/>
    <mergeCell ref="AR49:AT49"/>
    <mergeCell ref="AU49:AW49"/>
    <mergeCell ref="B39:BC39"/>
    <mergeCell ref="B40:C40"/>
    <mergeCell ref="D40:I40"/>
    <mergeCell ref="J40:N40"/>
    <mergeCell ref="O40:AD40"/>
    <mergeCell ref="AF40:AV40"/>
    <mergeCell ref="AZ40:BA40"/>
    <mergeCell ref="BB40:BC40"/>
    <mergeCell ref="AZ14:BA14"/>
    <mergeCell ref="AZ36:BA36"/>
    <mergeCell ref="AZ16:BA16"/>
    <mergeCell ref="BB16:BC16"/>
    <mergeCell ref="AW16:AX16"/>
    <mergeCell ref="AZ34:BA34"/>
    <mergeCell ref="B29:BC29"/>
    <mergeCell ref="B31:BC31"/>
    <mergeCell ref="B36:C36"/>
    <mergeCell ref="D36:I36"/>
    <mergeCell ref="D14:I14"/>
    <mergeCell ref="B16:C16"/>
    <mergeCell ref="B15:BC15"/>
    <mergeCell ref="O14:AD14"/>
    <mergeCell ref="AF14:AV14"/>
    <mergeCell ref="O16:AD16"/>
    <mergeCell ref="AF16:AV16"/>
    <mergeCell ref="J16:N16"/>
    <mergeCell ref="BB14:BC14"/>
    <mergeCell ref="AW14:AX14"/>
    <mergeCell ref="B30:C30"/>
    <mergeCell ref="B28:C28"/>
    <mergeCell ref="B13:C13"/>
    <mergeCell ref="BB13:BC13"/>
    <mergeCell ref="AW13:BA13"/>
    <mergeCell ref="J13:N13"/>
    <mergeCell ref="O13:AV13"/>
    <mergeCell ref="D13:I13"/>
    <mergeCell ref="B14:C14"/>
    <mergeCell ref="J14:N14"/>
    <mergeCell ref="AW24:AX24"/>
    <mergeCell ref="BB28:BC28"/>
    <mergeCell ref="AZ32:BA32"/>
    <mergeCell ref="BB32:BC32"/>
    <mergeCell ref="J32:N32"/>
    <mergeCell ref="O32:AD32"/>
    <mergeCell ref="AW26:AX26"/>
    <mergeCell ref="B18:C18"/>
    <mergeCell ref="B20:C20"/>
    <mergeCell ref="B22:C22"/>
    <mergeCell ref="B24:C24"/>
    <mergeCell ref="B19:BC19"/>
    <mergeCell ref="B21:BC21"/>
    <mergeCell ref="D20:I20"/>
    <mergeCell ref="D18:I18"/>
    <mergeCell ref="AZ24:BA24"/>
    <mergeCell ref="BB22:BC22"/>
    <mergeCell ref="J26:N26"/>
    <mergeCell ref="O26:AD26"/>
    <mergeCell ref="J28:N28"/>
    <mergeCell ref="O28:AD28"/>
    <mergeCell ref="B27:BC27"/>
    <mergeCell ref="BB26:BC26"/>
    <mergeCell ref="B26:C26"/>
    <mergeCell ref="AF26:AV26"/>
    <mergeCell ref="AZ26:BA26"/>
    <mergeCell ref="D32:I32"/>
    <mergeCell ref="B32:C32"/>
    <mergeCell ref="BB18:BC18"/>
    <mergeCell ref="BB20:BC20"/>
    <mergeCell ref="O18:AD18"/>
    <mergeCell ref="AW18:AX18"/>
    <mergeCell ref="AZ18:BA18"/>
    <mergeCell ref="AW22:AX22"/>
    <mergeCell ref="AZ22:BA22"/>
    <mergeCell ref="BB24:BC24"/>
    <mergeCell ref="AZ20:BA20"/>
    <mergeCell ref="O20:AD20"/>
    <mergeCell ref="AF20:AV20"/>
    <mergeCell ref="AU47:AW47"/>
    <mergeCell ref="BB30:BC30"/>
    <mergeCell ref="AZ30:BA30"/>
    <mergeCell ref="AW30:AX30"/>
    <mergeCell ref="AF30:AV30"/>
    <mergeCell ref="AN47:AT47"/>
    <mergeCell ref="B35:BC35"/>
    <mergeCell ref="AK51:AM51"/>
    <mergeCell ref="BB34:BC34"/>
    <mergeCell ref="AH47:AJ47"/>
    <mergeCell ref="AF36:AV36"/>
    <mergeCell ref="AW40:AX40"/>
    <mergeCell ref="AF28:AV28"/>
    <mergeCell ref="AW28:AX28"/>
    <mergeCell ref="AZ28:BA28"/>
    <mergeCell ref="AW32:AX32"/>
    <mergeCell ref="AF32:AV32"/>
    <mergeCell ref="M6:N6"/>
    <mergeCell ref="J18:N18"/>
    <mergeCell ref="M8:N8"/>
    <mergeCell ref="AH53:AJ53"/>
    <mergeCell ref="AK53:AM53"/>
    <mergeCell ref="AH49:AJ49"/>
    <mergeCell ref="AK49:AM49"/>
    <mergeCell ref="AH50:AJ50"/>
    <mergeCell ref="AK50:AM50"/>
    <mergeCell ref="AH51:AJ51"/>
    <mergeCell ref="D30:I30"/>
    <mergeCell ref="D28:I28"/>
    <mergeCell ref="D26:I26"/>
    <mergeCell ref="D16:I16"/>
    <mergeCell ref="J30:N30"/>
    <mergeCell ref="O30:AD30"/>
    <mergeCell ref="J20:N20"/>
    <mergeCell ref="B23:BC23"/>
    <mergeCell ref="AF24:AV24"/>
    <mergeCell ref="O22:AD22"/>
    <mergeCell ref="B17:BC17"/>
    <mergeCell ref="B25:BC25"/>
    <mergeCell ref="AF22:AV22"/>
    <mergeCell ref="J22:N22"/>
    <mergeCell ref="D22:I22"/>
    <mergeCell ref="D24:I24"/>
    <mergeCell ref="J24:N24"/>
    <mergeCell ref="O24:AD24"/>
    <mergeCell ref="AF18:AV18"/>
    <mergeCell ref="AW20:AX20"/>
    <mergeCell ref="M3:AS3"/>
    <mergeCell ref="M4:N4"/>
    <mergeCell ref="O4:AS4"/>
    <mergeCell ref="M5:N5"/>
    <mergeCell ref="O9:AS9"/>
    <mergeCell ref="M7:N7"/>
    <mergeCell ref="O7:AS7"/>
    <mergeCell ref="M9:N9"/>
    <mergeCell ref="O5:AS5"/>
    <mergeCell ref="O6:AS6"/>
  </mergeCells>
  <conditionalFormatting sqref="F48:AW48">
    <cfRule type="expression" priority="1" dxfId="1" stopIfTrue="1">
      <formula>ISBLANK($AZ$42)</formula>
    </cfRule>
    <cfRule type="expression" priority="2" dxfId="0" stopIfTrue="1">
      <formula>($AK$48=$AK$49)*AND($AU$48=$AU$49)*AND($AN$48=$AN$49)</formula>
    </cfRule>
  </conditionalFormatting>
  <conditionalFormatting sqref="F49:AW49">
    <cfRule type="expression" priority="3" dxfId="1" stopIfTrue="1">
      <formula>ISBLANK($AZ$42)</formula>
    </cfRule>
    <cfRule type="expression" priority="4" dxfId="0" stopIfTrue="1">
      <formula>($AK$48=$AK$49)*AND($AU$48=$AU$49)*AND($AN$48=$AN$49)</formula>
    </cfRule>
    <cfRule type="expression" priority="5" dxfId="0" stopIfTrue="1">
      <formula>($AK$50=$AK$49)*AND($AU$50=$AU$49)*AND($AN$50=$AN$49)</formula>
    </cfRule>
  </conditionalFormatting>
  <conditionalFormatting sqref="F50:AW50">
    <cfRule type="expression" priority="6" dxfId="1" stopIfTrue="1">
      <formula>ISBLANK($AZ$42)</formula>
    </cfRule>
    <cfRule type="expression" priority="7" dxfId="0" stopIfTrue="1">
      <formula>($AK$50=$AK$51)*AND($AU$50=$AU$51)*AND($AN$50=$AN$51)</formula>
    </cfRule>
    <cfRule type="expression" priority="8" dxfId="0" stopIfTrue="1">
      <formula>($AK$50=$AK$49)*AND($AU$50=$AU$49)*AND($AN$50=$AN$49)</formula>
    </cfRule>
  </conditionalFormatting>
  <conditionalFormatting sqref="F51:AW51">
    <cfRule type="expression" priority="9" dxfId="1" stopIfTrue="1">
      <formula>ISBLANK($AZ$42)</formula>
    </cfRule>
    <cfRule type="expression" priority="10" dxfId="0" stopIfTrue="1">
      <formula>($AK$50=$AK$51)*AND($AU$50=$AU$51)*AND($AN$50=$AN$51)</formula>
    </cfRule>
    <cfRule type="expression" priority="11" dxfId="0" stopIfTrue="1">
      <formula>($AK$51=$AK$52)*AND($AU$51=$AU$52)*AND($AN$51=$AN$52)</formula>
    </cfRule>
  </conditionalFormatting>
  <conditionalFormatting sqref="F52:AW52">
    <cfRule type="expression" priority="12" dxfId="1" stopIfTrue="1">
      <formula>ISBLANK($AZ$42)</formula>
    </cfRule>
    <cfRule type="expression" priority="13" dxfId="0" stopIfTrue="1">
      <formula>($AK$52=$AK$51)*AND($AU$52=$AU$51)*AND($AN$52=$AN$51)</formula>
    </cfRule>
    <cfRule type="expression" priority="14" dxfId="0" stopIfTrue="1">
      <formula>($AK$52=$AK$53)*AND($AU$52=$AU$53)*AND($AN$52=$AN$53)</formula>
    </cfRule>
  </conditionalFormatting>
  <conditionalFormatting sqref="F53:AW53">
    <cfRule type="expression" priority="15" dxfId="1" stopIfTrue="1">
      <formula>ISBLANK($AZ$42)</formula>
    </cfRule>
    <cfRule type="expression" priority="16" dxfId="0" stopIfTrue="1">
      <formula>($AK$52=$AK$53)*AND($AU$52=$AU$53)*AND($AN$52=$AN$53)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3" r:id="rId1"/>
  <headerFooter alignWithMargins="0">
    <oddFooter>&amp;L&amp;A&amp;Cwww.kadmo.de&amp;R&amp;F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>
    <tabColor rgb="FFFFFF00"/>
    <pageSetUpPr fitToPage="1"/>
  </sheetPr>
  <dimension ref="A1:CR47"/>
  <sheetViews>
    <sheetView zoomScale="112" zoomScaleNormal="112" zoomScalePageLayoutView="0" workbookViewId="0" topLeftCell="A18">
      <selection activeCell="AY37" sqref="AY37"/>
    </sheetView>
  </sheetViews>
  <sheetFormatPr defaultColWidth="1.7109375" defaultRowHeight="12.75"/>
  <cols>
    <col min="1" max="55" width="1.7109375" style="152" customWidth="1"/>
    <col min="56" max="56" width="1.7109375" style="156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21.28125" style="154" customWidth="1"/>
    <col min="66" max="66" width="2.28125" style="154" customWidth="1"/>
    <col min="67" max="67" width="3.140625" style="154" customWidth="1"/>
    <col min="68" max="68" width="2.7109375" style="154" customWidth="1"/>
    <col min="69" max="69" width="2.28125" style="154" customWidth="1"/>
    <col min="70" max="70" width="2.7109375" style="154" customWidth="1"/>
    <col min="71" max="71" width="3.28125" style="154" customWidth="1"/>
    <col min="72" max="73" width="1.7109375" style="154" customWidth="1"/>
    <col min="74" max="80" width="1.7109375" style="155" customWidth="1"/>
    <col min="81" max="96" width="1.7109375" style="153" customWidth="1"/>
    <col min="97" max="16384" width="1.7109375" style="156" customWidth="1"/>
  </cols>
  <sheetData>
    <row r="1" ht="12.75">
      <c r="B1" s="157"/>
    </row>
    <row r="2" ht="6" customHeight="1" thickBot="1"/>
    <row r="3" spans="2:49" ht="15.75">
      <c r="B3" s="156"/>
      <c r="C3" s="156"/>
      <c r="D3" s="156"/>
      <c r="E3" s="156"/>
      <c r="F3" s="156"/>
      <c r="G3" s="156"/>
      <c r="H3" s="156"/>
      <c r="I3" s="156"/>
      <c r="J3" s="372" t="s">
        <v>45</v>
      </c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3"/>
      <c r="AW3" s="373"/>
    </row>
    <row r="4" spans="2:49" ht="15">
      <c r="B4" s="156"/>
      <c r="C4" s="156"/>
      <c r="D4" s="156"/>
      <c r="E4" s="156"/>
      <c r="F4" s="156"/>
      <c r="G4" s="156"/>
      <c r="H4" s="156"/>
      <c r="I4" s="156"/>
      <c r="J4" s="374" t="s">
        <v>0</v>
      </c>
      <c r="K4" s="374"/>
      <c r="L4" s="375" t="s">
        <v>60</v>
      </c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6"/>
      <c r="AW4" s="376"/>
    </row>
    <row r="5" spans="2:49" ht="15">
      <c r="B5" s="156"/>
      <c r="C5" s="156"/>
      <c r="D5" s="156"/>
      <c r="E5" s="156"/>
      <c r="F5" s="156"/>
      <c r="G5" s="156"/>
      <c r="H5" s="156"/>
      <c r="I5" s="156"/>
      <c r="J5" s="374" t="s">
        <v>1</v>
      </c>
      <c r="K5" s="374"/>
      <c r="L5" s="375" t="s">
        <v>166</v>
      </c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6"/>
      <c r="AW5" s="376"/>
    </row>
    <row r="6" spans="2:49" ht="15">
      <c r="B6" s="156"/>
      <c r="C6" s="156"/>
      <c r="D6" s="156"/>
      <c r="E6" s="156"/>
      <c r="F6" s="156"/>
      <c r="G6" s="156"/>
      <c r="H6" s="156"/>
      <c r="I6" s="156"/>
      <c r="J6" s="374" t="s">
        <v>2</v>
      </c>
      <c r="K6" s="374"/>
      <c r="L6" s="375" t="s">
        <v>85</v>
      </c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  <c r="AW6" s="376"/>
    </row>
    <row r="7" spans="2:49" ht="15">
      <c r="B7" s="156"/>
      <c r="C7" s="156"/>
      <c r="D7" s="156"/>
      <c r="E7" s="156"/>
      <c r="F7" s="156"/>
      <c r="G7" s="156"/>
      <c r="H7" s="156"/>
      <c r="I7" s="156"/>
      <c r="J7" s="374" t="s">
        <v>3</v>
      </c>
      <c r="K7" s="374"/>
      <c r="L7" s="375" t="s">
        <v>90</v>
      </c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6"/>
      <c r="AW7" s="376"/>
    </row>
    <row r="8" spans="2:49" ht="15">
      <c r="B8" s="156"/>
      <c r="C8" s="156"/>
      <c r="D8" s="156"/>
      <c r="E8" s="156"/>
      <c r="F8" s="156"/>
      <c r="G8" s="156"/>
      <c r="H8" s="156"/>
      <c r="I8" s="156"/>
      <c r="J8" s="374" t="s">
        <v>4</v>
      </c>
      <c r="K8" s="374"/>
      <c r="L8" s="375" t="s">
        <v>66</v>
      </c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6"/>
      <c r="AW8" s="376"/>
    </row>
    <row r="9" spans="2:49" ht="15">
      <c r="B9" s="156"/>
      <c r="C9" s="156"/>
      <c r="D9" s="156"/>
      <c r="E9" s="156"/>
      <c r="F9" s="156"/>
      <c r="G9" s="156"/>
      <c r="H9" s="156"/>
      <c r="I9" s="156"/>
      <c r="J9" s="374" t="s">
        <v>24</v>
      </c>
      <c r="K9" s="374"/>
      <c r="L9" s="375" t="s">
        <v>176</v>
      </c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6"/>
      <c r="AW9" s="376"/>
    </row>
    <row r="10" spans="2:49" ht="15.75" thickBot="1">
      <c r="B10" s="156"/>
      <c r="C10" s="156"/>
      <c r="D10" s="156"/>
      <c r="E10" s="156"/>
      <c r="F10" s="156"/>
      <c r="G10" s="156"/>
      <c r="H10" s="156"/>
      <c r="I10" s="156"/>
      <c r="J10" s="377" t="s">
        <v>119</v>
      </c>
      <c r="K10" s="377"/>
      <c r="L10" s="378" t="s">
        <v>123</v>
      </c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</row>
    <row r="12" ht="12.75">
      <c r="B12" s="157" t="s">
        <v>122</v>
      </c>
    </row>
    <row r="13" ht="6" customHeight="1" thickBot="1"/>
    <row r="14" spans="1:96" s="158" customFormat="1" ht="16.5" customHeight="1" thickBot="1">
      <c r="A14" s="161"/>
      <c r="B14" s="383" t="s">
        <v>5</v>
      </c>
      <c r="C14" s="383"/>
      <c r="D14" s="380" t="s">
        <v>6</v>
      </c>
      <c r="E14" s="380"/>
      <c r="F14" s="380"/>
      <c r="G14" s="380"/>
      <c r="H14" s="380"/>
      <c r="I14" s="380"/>
      <c r="J14" s="380" t="s">
        <v>7</v>
      </c>
      <c r="K14" s="380"/>
      <c r="L14" s="380"/>
      <c r="M14" s="380"/>
      <c r="N14" s="380"/>
      <c r="O14" s="380" t="s">
        <v>8</v>
      </c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 t="s">
        <v>9</v>
      </c>
      <c r="AX14" s="380"/>
      <c r="AY14" s="380"/>
      <c r="AZ14" s="380"/>
      <c r="BA14" s="380"/>
      <c r="BB14" s="381"/>
      <c r="BC14" s="381"/>
      <c r="BE14" s="159"/>
      <c r="BF14" s="382" t="s">
        <v>10</v>
      </c>
      <c r="BG14" s="382"/>
      <c r="BH14" s="382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60"/>
      <c r="BW14" s="160"/>
      <c r="BX14" s="160"/>
      <c r="BY14" s="160"/>
      <c r="BZ14" s="160"/>
      <c r="CA14" s="160"/>
      <c r="CB14" s="160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</row>
    <row r="15" spans="2:96" s="158" customFormat="1" ht="18" customHeight="1">
      <c r="B15" s="388">
        <v>1</v>
      </c>
      <c r="C15" s="388"/>
      <c r="D15" s="389">
        <v>1</v>
      </c>
      <c r="E15" s="389"/>
      <c r="F15" s="389"/>
      <c r="G15" s="389"/>
      <c r="H15" s="389"/>
      <c r="I15" s="389"/>
      <c r="J15" s="390">
        <v>0.5625</v>
      </c>
      <c r="K15" s="390"/>
      <c r="L15" s="390"/>
      <c r="M15" s="390"/>
      <c r="N15" s="390"/>
      <c r="O15" s="384" t="str">
        <f>L4</f>
        <v>Fortuna Düsseldorf</v>
      </c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219" t="s">
        <v>11</v>
      </c>
      <c r="AF15" s="385" t="str">
        <f>L5</f>
        <v>Wuppertaler SV</v>
      </c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6">
        <v>4</v>
      </c>
      <c r="AX15" s="386"/>
      <c r="AY15" s="219" t="s">
        <v>12</v>
      </c>
      <c r="AZ15" s="387">
        <v>2</v>
      </c>
      <c r="BA15" s="387"/>
      <c r="BB15" s="391"/>
      <c r="BC15" s="391"/>
      <c r="BE15" s="159"/>
      <c r="BF15" s="162">
        <f>IF(ISBLANK(AW15),"0",IF(AW15&gt;AZ15,3,IF(AW15=AZ15,1,0)))</f>
        <v>3</v>
      </c>
      <c r="BG15" s="162" t="s">
        <v>12</v>
      </c>
      <c r="BH15" s="162">
        <f>IF(ISBLANK(AZ15),"0",IF(AZ15&gt;AW15,3,IF(AZ15=AW15,1,0)))</f>
        <v>0</v>
      </c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60"/>
      <c r="BW15" s="160"/>
      <c r="BX15" s="160"/>
      <c r="BY15" s="160"/>
      <c r="BZ15" s="160"/>
      <c r="CA15" s="160"/>
      <c r="CB15" s="160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</row>
    <row r="16" spans="1:96" s="158" customFormat="1" ht="18" customHeight="1">
      <c r="A16" s="161"/>
      <c r="B16" s="392">
        <v>2</v>
      </c>
      <c r="C16" s="392"/>
      <c r="D16" s="393">
        <v>2</v>
      </c>
      <c r="E16" s="393"/>
      <c r="F16" s="393"/>
      <c r="G16" s="393"/>
      <c r="H16" s="393"/>
      <c r="I16" s="393"/>
      <c r="J16" s="394">
        <v>0.5625</v>
      </c>
      <c r="K16" s="394"/>
      <c r="L16" s="394"/>
      <c r="M16" s="394"/>
      <c r="N16" s="394"/>
      <c r="O16" s="395" t="str">
        <f>L6</f>
        <v>FC Skanderborg (DK)</v>
      </c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220" t="s">
        <v>11</v>
      </c>
      <c r="AF16" s="396" t="str">
        <f>L7</f>
        <v>KSV Baunatal</v>
      </c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7">
        <v>1</v>
      </c>
      <c r="AX16" s="397"/>
      <c r="AY16" s="220" t="s">
        <v>12</v>
      </c>
      <c r="AZ16" s="398">
        <v>1</v>
      </c>
      <c r="BA16" s="398"/>
      <c r="BB16" s="399"/>
      <c r="BC16" s="399"/>
      <c r="BE16" s="159"/>
      <c r="BF16" s="162">
        <f aca="true" t="shared" si="0" ref="BF16:BF33">IF(ISBLANK(AW16),"0",IF(AW16&gt;AZ16,3,IF(AW16=AZ16,1,0)))</f>
        <v>1</v>
      </c>
      <c r="BG16" s="162" t="s">
        <v>12</v>
      </c>
      <c r="BH16" s="162">
        <f aca="true" t="shared" si="1" ref="BH16:BH33">IF(ISBLANK(AZ16),"0",IF(AZ16&gt;AW16,3,IF(AZ16=AW16,1,0)))</f>
        <v>1</v>
      </c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60"/>
      <c r="BW16" s="160"/>
      <c r="BX16" s="160"/>
      <c r="BY16" s="160"/>
      <c r="BZ16" s="160"/>
      <c r="CA16" s="160"/>
      <c r="CB16" s="160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</row>
    <row r="17" spans="1:96" s="158" customFormat="1" ht="18" customHeight="1" thickBot="1">
      <c r="A17" s="161"/>
      <c r="B17" s="404">
        <v>3</v>
      </c>
      <c r="C17" s="404"/>
      <c r="D17" s="405">
        <v>3</v>
      </c>
      <c r="E17" s="405"/>
      <c r="F17" s="405"/>
      <c r="G17" s="405"/>
      <c r="H17" s="405"/>
      <c r="I17" s="405"/>
      <c r="J17" s="406">
        <v>0.5625</v>
      </c>
      <c r="K17" s="406"/>
      <c r="L17" s="406"/>
      <c r="M17" s="406"/>
      <c r="N17" s="406"/>
      <c r="O17" s="400" t="str">
        <f>L8</f>
        <v>Hertha Zehlendorf</v>
      </c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221" t="s">
        <v>11</v>
      </c>
      <c r="AF17" s="401" t="str">
        <f>L9</f>
        <v>Eintracht Dortmund</v>
      </c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2">
        <v>0</v>
      </c>
      <c r="AX17" s="402"/>
      <c r="AY17" s="221" t="s">
        <v>12</v>
      </c>
      <c r="AZ17" s="403">
        <v>1</v>
      </c>
      <c r="BA17" s="403"/>
      <c r="BB17" s="407"/>
      <c r="BC17" s="407"/>
      <c r="BE17" s="159"/>
      <c r="BF17" s="162">
        <f t="shared" si="0"/>
        <v>0</v>
      </c>
      <c r="BG17" s="162" t="s">
        <v>12</v>
      </c>
      <c r="BH17" s="162">
        <f t="shared" si="1"/>
        <v>3</v>
      </c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60"/>
      <c r="BW17" s="160"/>
      <c r="BX17" s="160"/>
      <c r="BY17" s="160"/>
      <c r="BZ17" s="160"/>
      <c r="CA17" s="160"/>
      <c r="CB17" s="160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</row>
    <row r="18" spans="1:96" s="158" customFormat="1" ht="18" customHeight="1">
      <c r="A18" s="161"/>
      <c r="B18" s="388">
        <v>4</v>
      </c>
      <c r="C18" s="388"/>
      <c r="D18" s="389">
        <v>1</v>
      </c>
      <c r="E18" s="389"/>
      <c r="F18" s="389"/>
      <c r="G18" s="389"/>
      <c r="H18" s="389"/>
      <c r="I18" s="389"/>
      <c r="J18" s="390">
        <v>0.5861111111111111</v>
      </c>
      <c r="K18" s="390"/>
      <c r="L18" s="390"/>
      <c r="M18" s="390"/>
      <c r="N18" s="390"/>
      <c r="O18" s="384" t="str">
        <f>L10</f>
        <v>Garather SV I</v>
      </c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219" t="s">
        <v>11</v>
      </c>
      <c r="AF18" s="385" t="str">
        <f>L4</f>
        <v>Fortuna Düsseldorf</v>
      </c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6">
        <v>4</v>
      </c>
      <c r="AX18" s="386"/>
      <c r="AY18" s="219" t="s">
        <v>12</v>
      </c>
      <c r="AZ18" s="387">
        <v>0</v>
      </c>
      <c r="BA18" s="387"/>
      <c r="BB18" s="391"/>
      <c r="BC18" s="391"/>
      <c r="BE18" s="159"/>
      <c r="BF18" s="162">
        <f t="shared" si="0"/>
        <v>3</v>
      </c>
      <c r="BG18" s="162" t="s">
        <v>12</v>
      </c>
      <c r="BH18" s="162">
        <f t="shared" si="1"/>
        <v>0</v>
      </c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160"/>
      <c r="BX18" s="160"/>
      <c r="BY18" s="160"/>
      <c r="BZ18" s="160"/>
      <c r="CA18" s="160"/>
      <c r="CB18" s="160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</row>
    <row r="19" spans="1:96" s="158" customFormat="1" ht="18" customHeight="1">
      <c r="A19" s="161"/>
      <c r="B19" s="412">
        <v>5</v>
      </c>
      <c r="C19" s="412"/>
      <c r="D19" s="413">
        <v>2</v>
      </c>
      <c r="E19" s="413"/>
      <c r="F19" s="413"/>
      <c r="G19" s="413"/>
      <c r="H19" s="413"/>
      <c r="I19" s="413"/>
      <c r="J19" s="394">
        <v>0.5861111111111111</v>
      </c>
      <c r="K19" s="394"/>
      <c r="L19" s="394"/>
      <c r="M19" s="394"/>
      <c r="N19" s="394"/>
      <c r="O19" s="408" t="str">
        <f>L5</f>
        <v>Wuppertaler SV</v>
      </c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222" t="s">
        <v>11</v>
      </c>
      <c r="AF19" s="409" t="str">
        <f>L7</f>
        <v>KSV Baunatal</v>
      </c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10">
        <v>0</v>
      </c>
      <c r="AX19" s="410"/>
      <c r="AY19" s="222" t="s">
        <v>12</v>
      </c>
      <c r="AZ19" s="411">
        <v>1</v>
      </c>
      <c r="BA19" s="411"/>
      <c r="BB19" s="414"/>
      <c r="BC19" s="414"/>
      <c r="BE19" s="159"/>
      <c r="BF19" s="162">
        <f t="shared" si="0"/>
        <v>0</v>
      </c>
      <c r="BG19" s="162" t="s">
        <v>12</v>
      </c>
      <c r="BH19" s="162">
        <f t="shared" si="1"/>
        <v>3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60"/>
      <c r="BX19" s="160"/>
      <c r="BY19" s="160"/>
      <c r="BZ19" s="160"/>
      <c r="CA19" s="160"/>
      <c r="CB19" s="160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</row>
    <row r="20" spans="1:96" s="158" customFormat="1" ht="18" customHeight="1" thickBot="1">
      <c r="A20" s="161"/>
      <c r="B20" s="404">
        <v>6</v>
      </c>
      <c r="C20" s="404"/>
      <c r="D20" s="405">
        <v>3</v>
      </c>
      <c r="E20" s="405"/>
      <c r="F20" s="405"/>
      <c r="G20" s="405"/>
      <c r="H20" s="405"/>
      <c r="I20" s="405"/>
      <c r="J20" s="406">
        <v>0.5861111111111111</v>
      </c>
      <c r="K20" s="406"/>
      <c r="L20" s="406"/>
      <c r="M20" s="406"/>
      <c r="N20" s="406"/>
      <c r="O20" s="400" t="str">
        <f>L6</f>
        <v>FC Skanderborg (DK)</v>
      </c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221" t="s">
        <v>11</v>
      </c>
      <c r="AF20" s="401" t="str">
        <f>L8</f>
        <v>Hertha Zehlendorf</v>
      </c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2">
        <v>0</v>
      </c>
      <c r="AX20" s="402"/>
      <c r="AY20" s="221" t="s">
        <v>12</v>
      </c>
      <c r="AZ20" s="403">
        <v>4</v>
      </c>
      <c r="BA20" s="403"/>
      <c r="BB20" s="407"/>
      <c r="BC20" s="407"/>
      <c r="BE20" s="159"/>
      <c r="BF20" s="162">
        <f t="shared" si="0"/>
        <v>0</v>
      </c>
      <c r="BG20" s="162" t="s">
        <v>12</v>
      </c>
      <c r="BH20" s="162">
        <f t="shared" si="1"/>
        <v>3</v>
      </c>
      <c r="BI20" s="159"/>
      <c r="BJ20" s="159"/>
      <c r="BK20" s="154"/>
      <c r="BL20" s="154"/>
      <c r="BM20" s="154"/>
      <c r="BN20" s="154"/>
      <c r="BO20" s="154"/>
      <c r="BP20" s="154"/>
      <c r="BQ20" s="154"/>
      <c r="BR20" s="154"/>
      <c r="BS20" s="154"/>
      <c r="BT20" s="159"/>
      <c r="BU20" s="159"/>
      <c r="BV20" s="160"/>
      <c r="BW20" s="160"/>
      <c r="BX20" s="160"/>
      <c r="BY20" s="160"/>
      <c r="BZ20" s="160"/>
      <c r="CA20" s="160"/>
      <c r="CB20" s="160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</row>
    <row r="21" spans="1:96" s="158" customFormat="1" ht="18" customHeight="1">
      <c r="A21" s="161"/>
      <c r="B21" s="388">
        <v>7</v>
      </c>
      <c r="C21" s="388"/>
      <c r="D21" s="389">
        <v>1</v>
      </c>
      <c r="E21" s="389"/>
      <c r="F21" s="389"/>
      <c r="G21" s="389"/>
      <c r="H21" s="389"/>
      <c r="I21" s="389"/>
      <c r="J21" s="390">
        <v>0.6097222222222222</v>
      </c>
      <c r="K21" s="390"/>
      <c r="L21" s="390"/>
      <c r="M21" s="390"/>
      <c r="N21" s="390"/>
      <c r="O21" s="384" t="str">
        <f>L4</f>
        <v>Fortuna Düsseldorf</v>
      </c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219" t="s">
        <v>11</v>
      </c>
      <c r="AF21" s="385" t="str">
        <f>L9</f>
        <v>Eintracht Dortmund</v>
      </c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6">
        <v>1</v>
      </c>
      <c r="AX21" s="386"/>
      <c r="AY21" s="219" t="s">
        <v>12</v>
      </c>
      <c r="AZ21" s="387">
        <v>1</v>
      </c>
      <c r="BA21" s="387"/>
      <c r="BB21" s="391"/>
      <c r="BC21" s="391"/>
      <c r="BD21" s="223"/>
      <c r="BE21" s="159"/>
      <c r="BF21" s="162">
        <f t="shared" si="0"/>
        <v>1</v>
      </c>
      <c r="BG21" s="162" t="s">
        <v>12</v>
      </c>
      <c r="BH21" s="162">
        <f t="shared" si="1"/>
        <v>1</v>
      </c>
      <c r="BI21" s="159"/>
      <c r="BJ21" s="159"/>
      <c r="BK21" s="165"/>
      <c r="BL21" s="165"/>
      <c r="BM21" s="173" t="str">
        <f>$L$4</f>
        <v>Fortuna Düsseldorf</v>
      </c>
      <c r="BN21" s="163">
        <f>COUNT($AW$15,$AZ$18,$AW$21,$AZ$24,$AW$27,$AZ$30)</f>
        <v>6</v>
      </c>
      <c r="BO21" s="163">
        <f>SUM($BF$15+$BH$18+$BF$21+$BH$24+$BF$27+$BH$30)</f>
        <v>11</v>
      </c>
      <c r="BP21" s="163">
        <f>SUM($AW$15+$AZ$18+$AW$21+$AZ$24+$AW$27+$AZ$30)</f>
        <v>16</v>
      </c>
      <c r="BQ21" s="164" t="s">
        <v>12</v>
      </c>
      <c r="BR21" s="163">
        <f>SUM($AZ$15+$AW$18+$AZ$21+$AW$24+$AZ$27+$AW$30)</f>
        <v>9</v>
      </c>
      <c r="BS21" s="163">
        <f aca="true" t="shared" si="2" ref="BS21:BS27">SUM(BP21-BR21)</f>
        <v>7</v>
      </c>
      <c r="BT21" s="159"/>
      <c r="BU21" s="159"/>
      <c r="BV21" s="160"/>
      <c r="BW21" s="160"/>
      <c r="BX21" s="160"/>
      <c r="BY21" s="160"/>
      <c r="BZ21" s="160"/>
      <c r="CA21" s="160"/>
      <c r="CB21" s="160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</row>
    <row r="22" spans="1:96" s="158" customFormat="1" ht="18" customHeight="1">
      <c r="A22" s="161"/>
      <c r="B22" s="412">
        <v>8</v>
      </c>
      <c r="C22" s="412"/>
      <c r="D22" s="413">
        <v>2</v>
      </c>
      <c r="E22" s="413"/>
      <c r="F22" s="413"/>
      <c r="G22" s="413"/>
      <c r="H22" s="413"/>
      <c r="I22" s="413"/>
      <c r="J22" s="394">
        <v>0.6097222222222222</v>
      </c>
      <c r="K22" s="394"/>
      <c r="L22" s="394"/>
      <c r="M22" s="394"/>
      <c r="N22" s="394"/>
      <c r="O22" s="408" t="str">
        <f>L7</f>
        <v>KSV Baunatal</v>
      </c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222" t="s">
        <v>11</v>
      </c>
      <c r="AF22" s="409" t="str">
        <f>L10</f>
        <v>Garather SV I</v>
      </c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10">
        <v>0</v>
      </c>
      <c r="AX22" s="410"/>
      <c r="AY22" s="222" t="s">
        <v>12</v>
      </c>
      <c r="AZ22" s="411">
        <v>2</v>
      </c>
      <c r="BA22" s="411"/>
      <c r="BB22" s="414"/>
      <c r="BC22" s="414"/>
      <c r="BD22" s="223"/>
      <c r="BE22" s="159"/>
      <c r="BF22" s="162">
        <f t="shared" si="0"/>
        <v>0</v>
      </c>
      <c r="BG22" s="162" t="s">
        <v>12</v>
      </c>
      <c r="BH22" s="162">
        <f t="shared" si="1"/>
        <v>3</v>
      </c>
      <c r="BI22" s="159"/>
      <c r="BJ22" s="159"/>
      <c r="BK22" s="165"/>
      <c r="BL22" s="165"/>
      <c r="BM22" s="174" t="str">
        <f>$L$5</f>
        <v>Wuppertaler SV</v>
      </c>
      <c r="BN22" s="163">
        <f>COUNT($AZ$15,$AW$19,$AW$23,$AZ$26,$AW$29,$AZ$34)</f>
        <v>6</v>
      </c>
      <c r="BO22" s="163">
        <f>SUM($BH$15+$BF$19+$BF$23+$BH$26+$BF$29+$BH$34)</f>
        <v>3</v>
      </c>
      <c r="BP22" s="163">
        <f>SUM($AZ$15+$AW$19+$AW$23+$AZ$26+$AW$29+$AZ$34)</f>
        <v>5</v>
      </c>
      <c r="BQ22" s="164" t="s">
        <v>12</v>
      </c>
      <c r="BR22" s="163">
        <f>SUM($AW$15+$AZ$19+$AZ$23+$AW$26+$AZ$29+$AW$34)</f>
        <v>13</v>
      </c>
      <c r="BS22" s="163">
        <f t="shared" si="2"/>
        <v>-8</v>
      </c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</row>
    <row r="23" spans="1:96" s="158" customFormat="1" ht="18" customHeight="1" thickBot="1">
      <c r="A23" s="161"/>
      <c r="B23" s="404">
        <v>9</v>
      </c>
      <c r="C23" s="404"/>
      <c r="D23" s="405">
        <v>3</v>
      </c>
      <c r="E23" s="405"/>
      <c r="F23" s="405"/>
      <c r="G23" s="405"/>
      <c r="H23" s="405"/>
      <c r="I23" s="405"/>
      <c r="J23" s="406">
        <v>0.6097222222222222</v>
      </c>
      <c r="K23" s="406"/>
      <c r="L23" s="406"/>
      <c r="M23" s="406"/>
      <c r="N23" s="406"/>
      <c r="O23" s="400" t="str">
        <f>L5</f>
        <v>Wuppertaler SV</v>
      </c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221" t="s">
        <v>11</v>
      </c>
      <c r="AF23" s="401" t="str">
        <f>L6</f>
        <v>FC Skanderborg (DK)</v>
      </c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2">
        <v>1</v>
      </c>
      <c r="AX23" s="402"/>
      <c r="AY23" s="221" t="s">
        <v>12</v>
      </c>
      <c r="AZ23" s="403">
        <v>0</v>
      </c>
      <c r="BA23" s="403"/>
      <c r="BB23" s="407"/>
      <c r="BC23" s="407"/>
      <c r="BD23" s="223"/>
      <c r="BE23" s="159"/>
      <c r="BF23" s="162">
        <f t="shared" si="0"/>
        <v>3</v>
      </c>
      <c r="BG23" s="162" t="s">
        <v>12</v>
      </c>
      <c r="BH23" s="162">
        <f t="shared" si="1"/>
        <v>0</v>
      </c>
      <c r="BI23" s="159"/>
      <c r="BJ23" s="159"/>
      <c r="BK23" s="165"/>
      <c r="BL23" s="165"/>
      <c r="BM23" s="174" t="str">
        <f>$L$6</f>
        <v>FC Skanderborg (DK)</v>
      </c>
      <c r="BN23" s="163">
        <f>COUNT($AW$16,$AW$20,$AZ$23,$AZ$25,$AW$30,$AZ$33)</f>
        <v>6</v>
      </c>
      <c r="BO23" s="163">
        <f>SUM($BF$16+$BF$20+$BH$23+$BH$25+$BF$30+$BH$33)</f>
        <v>1</v>
      </c>
      <c r="BP23" s="163">
        <f>SUM($AW$16+$AW$20+$AZ$23+$AZ$25+$AW$30+$AZ$33)</f>
        <v>4</v>
      </c>
      <c r="BQ23" s="164" t="s">
        <v>12</v>
      </c>
      <c r="BR23" s="163">
        <f>SUM($AZ$16+$AZ$20+$AW$23+$AW$25+$AZ$30+$AW$33)</f>
        <v>18</v>
      </c>
      <c r="BS23" s="163">
        <f t="shared" si="2"/>
        <v>-14</v>
      </c>
      <c r="BT23" s="159"/>
      <c r="BU23" s="159"/>
      <c r="BV23" s="160"/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</row>
    <row r="24" spans="1:96" s="158" customFormat="1" ht="18" customHeight="1">
      <c r="A24" s="161"/>
      <c r="B24" s="388">
        <v>10</v>
      </c>
      <c r="C24" s="388"/>
      <c r="D24" s="389">
        <v>1</v>
      </c>
      <c r="E24" s="389"/>
      <c r="F24" s="389"/>
      <c r="G24" s="389"/>
      <c r="H24" s="389"/>
      <c r="I24" s="389"/>
      <c r="J24" s="390">
        <v>0.6333333333333333</v>
      </c>
      <c r="K24" s="390"/>
      <c r="L24" s="390"/>
      <c r="M24" s="390"/>
      <c r="N24" s="390"/>
      <c r="O24" s="384" t="str">
        <f>L8</f>
        <v>Hertha Zehlendorf</v>
      </c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219" t="s">
        <v>11</v>
      </c>
      <c r="AF24" s="385" t="str">
        <f>L4</f>
        <v>Fortuna Düsseldorf</v>
      </c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6">
        <v>2</v>
      </c>
      <c r="AX24" s="386"/>
      <c r="AY24" s="219" t="s">
        <v>12</v>
      </c>
      <c r="AZ24" s="387">
        <v>2</v>
      </c>
      <c r="BA24" s="387"/>
      <c r="BB24" s="391"/>
      <c r="BC24" s="391"/>
      <c r="BD24" s="223"/>
      <c r="BE24" s="159"/>
      <c r="BF24" s="162">
        <f t="shared" si="0"/>
        <v>1</v>
      </c>
      <c r="BG24" s="162" t="s">
        <v>12</v>
      </c>
      <c r="BH24" s="162">
        <f t="shared" si="1"/>
        <v>1</v>
      </c>
      <c r="BI24" s="159"/>
      <c r="BJ24" s="159"/>
      <c r="BK24" s="165"/>
      <c r="BL24" s="165"/>
      <c r="BM24" s="174" t="str">
        <f>$L$7</f>
        <v>KSV Baunatal</v>
      </c>
      <c r="BN24" s="163">
        <f>COUNT($AZ$16,$AZ$19,$AW$22,$AZ$27,$AW$31,$AW$35)</f>
        <v>6</v>
      </c>
      <c r="BO24" s="163">
        <f>SUM($BH$16+$BH$19+$BF$22+$BH$27+$BF$31+$BF$35)</f>
        <v>4</v>
      </c>
      <c r="BP24" s="163">
        <f>SUM($AZ$16+$AZ$19+$AW$22+$AZ$27+$AW$31+$AW$35)</f>
        <v>3</v>
      </c>
      <c r="BQ24" s="164" t="s">
        <v>12</v>
      </c>
      <c r="BR24" s="163">
        <f>SUM($AW$16+$AW$19+$AZ$22+$AW$27+$AZ$31+$AZ$35)</f>
        <v>14</v>
      </c>
      <c r="BS24" s="163">
        <f t="shared" si="2"/>
        <v>-11</v>
      </c>
      <c r="BT24" s="159"/>
      <c r="BU24" s="159"/>
      <c r="BV24" s="160"/>
      <c r="BW24" s="160"/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</row>
    <row r="25" spans="1:96" s="158" customFormat="1" ht="18" customHeight="1">
      <c r="A25" s="161"/>
      <c r="B25" s="412">
        <v>11</v>
      </c>
      <c r="C25" s="412"/>
      <c r="D25" s="413">
        <v>2</v>
      </c>
      <c r="E25" s="413"/>
      <c r="F25" s="413"/>
      <c r="G25" s="413"/>
      <c r="H25" s="413"/>
      <c r="I25" s="413"/>
      <c r="J25" s="394">
        <v>0.6333333333333333</v>
      </c>
      <c r="K25" s="394"/>
      <c r="L25" s="394"/>
      <c r="M25" s="394"/>
      <c r="N25" s="394"/>
      <c r="O25" s="408" t="str">
        <f>L10</f>
        <v>Garather SV I</v>
      </c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222" t="s">
        <v>11</v>
      </c>
      <c r="AF25" s="409" t="str">
        <f>L6</f>
        <v>FC Skanderborg (DK)</v>
      </c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10">
        <v>4</v>
      </c>
      <c r="AX25" s="410"/>
      <c r="AY25" s="222" t="s">
        <v>12</v>
      </c>
      <c r="AZ25" s="411">
        <v>2</v>
      </c>
      <c r="BA25" s="411"/>
      <c r="BB25" s="414"/>
      <c r="BC25" s="414"/>
      <c r="BD25" s="223"/>
      <c r="BE25" s="159"/>
      <c r="BF25" s="162">
        <f t="shared" si="0"/>
        <v>3</v>
      </c>
      <c r="BG25" s="162" t="s">
        <v>12</v>
      </c>
      <c r="BH25" s="162">
        <f t="shared" si="1"/>
        <v>0</v>
      </c>
      <c r="BI25" s="159"/>
      <c r="BJ25" s="159"/>
      <c r="BK25" s="165"/>
      <c r="BL25" s="165"/>
      <c r="BM25" s="174" t="str">
        <f>$L$8</f>
        <v>Hertha Zehlendorf</v>
      </c>
      <c r="BN25" s="163">
        <f>COUNT($AW$17,$AZ$20,$AW$24,$AZ$29,$AW$32,$AZ$35)</f>
        <v>6</v>
      </c>
      <c r="BO25" s="163">
        <f>SUM($BF$17+$BH$20+$BF$24+$BH$29+$BF$32+$BH$35)</f>
        <v>11</v>
      </c>
      <c r="BP25" s="163">
        <f>SUM($AW$17+$AZ$20+$AW$24+$AZ$29+$AW$32+$AZ$35)</f>
        <v>17</v>
      </c>
      <c r="BQ25" s="164" t="s">
        <v>12</v>
      </c>
      <c r="BR25" s="163">
        <f>SUM($AZ$17+$AW$20+$AZ$24+$AW$29+$AZ$32+$AW$35)</f>
        <v>5</v>
      </c>
      <c r="BS25" s="163">
        <f t="shared" si="2"/>
        <v>12</v>
      </c>
      <c r="BT25" s="159"/>
      <c r="BU25" s="159"/>
      <c r="BV25" s="160"/>
      <c r="BW25" s="160"/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</row>
    <row r="26" spans="1:96" s="158" customFormat="1" ht="18" customHeight="1" thickBot="1">
      <c r="A26" s="161"/>
      <c r="B26" s="404">
        <v>12</v>
      </c>
      <c r="C26" s="404"/>
      <c r="D26" s="405">
        <v>3</v>
      </c>
      <c r="E26" s="405"/>
      <c r="F26" s="405"/>
      <c r="G26" s="405"/>
      <c r="H26" s="405"/>
      <c r="I26" s="405"/>
      <c r="J26" s="406">
        <v>0.6333333333333333</v>
      </c>
      <c r="K26" s="406"/>
      <c r="L26" s="406"/>
      <c r="M26" s="406"/>
      <c r="N26" s="406"/>
      <c r="O26" s="400" t="str">
        <f>L9</f>
        <v>Eintracht Dortmund</v>
      </c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221" t="s">
        <v>11</v>
      </c>
      <c r="AF26" s="401" t="str">
        <f>L5</f>
        <v>Wuppertaler SV</v>
      </c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2">
        <v>2</v>
      </c>
      <c r="AX26" s="402"/>
      <c r="AY26" s="221" t="s">
        <v>12</v>
      </c>
      <c r="AZ26" s="403">
        <v>0</v>
      </c>
      <c r="BA26" s="403"/>
      <c r="BB26" s="407"/>
      <c r="BC26" s="407"/>
      <c r="BD26" s="223"/>
      <c r="BE26" s="159"/>
      <c r="BF26" s="162">
        <f t="shared" si="0"/>
        <v>3</v>
      </c>
      <c r="BG26" s="162" t="s">
        <v>12</v>
      </c>
      <c r="BH26" s="162">
        <f t="shared" si="1"/>
        <v>0</v>
      </c>
      <c r="BI26" s="159"/>
      <c r="BJ26" s="159"/>
      <c r="BK26" s="159"/>
      <c r="BL26" s="159"/>
      <c r="BM26" s="174" t="str">
        <f>$L$9</f>
        <v>Eintracht Dortmund</v>
      </c>
      <c r="BN26" s="163">
        <f>COUNT($AZ$17,$AZ$21,$AW$26,$AW$28,$AZ$31,$AW$33)</f>
        <v>6</v>
      </c>
      <c r="BO26" s="163">
        <f>SUM($BH$17+$BH$21+$BF$26+$BF$28+$BH$31+$BF$33)</f>
        <v>16</v>
      </c>
      <c r="BP26" s="163">
        <f>SUM($AZ$17+$AZ$21+$AW$26+$AW$28+$AZ$31+$AW$33)</f>
        <v>11</v>
      </c>
      <c r="BQ26" s="164" t="s">
        <v>12</v>
      </c>
      <c r="BR26" s="163">
        <f>SUM($AW$17+$AW$21+$AZ$26+$AZ$28+$AW$31+$AZ$33)</f>
        <v>5</v>
      </c>
      <c r="BS26" s="163">
        <f t="shared" si="2"/>
        <v>6</v>
      </c>
      <c r="BT26" s="159"/>
      <c r="BU26" s="159"/>
      <c r="BV26" s="160"/>
      <c r="BW26" s="160"/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</row>
    <row r="27" spans="1:96" s="158" customFormat="1" ht="18" customHeight="1">
      <c r="A27" s="161"/>
      <c r="B27" s="388">
        <v>13</v>
      </c>
      <c r="C27" s="388"/>
      <c r="D27" s="389">
        <v>1</v>
      </c>
      <c r="E27" s="389"/>
      <c r="F27" s="389"/>
      <c r="G27" s="389"/>
      <c r="H27" s="389"/>
      <c r="I27" s="389"/>
      <c r="J27" s="390">
        <v>0.6569444444444444</v>
      </c>
      <c r="K27" s="390"/>
      <c r="L27" s="390"/>
      <c r="M27" s="390"/>
      <c r="N27" s="390"/>
      <c r="O27" s="384" t="str">
        <f>L4</f>
        <v>Fortuna Düsseldorf</v>
      </c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219" t="s">
        <v>11</v>
      </c>
      <c r="AF27" s="385" t="str">
        <f>L7</f>
        <v>KSV Baunatal</v>
      </c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6">
        <v>3</v>
      </c>
      <c r="AX27" s="386"/>
      <c r="AY27" s="219" t="s">
        <v>12</v>
      </c>
      <c r="AZ27" s="387">
        <v>0</v>
      </c>
      <c r="BA27" s="387"/>
      <c r="BB27" s="391"/>
      <c r="BC27" s="391"/>
      <c r="BD27" s="223"/>
      <c r="BE27" s="159"/>
      <c r="BF27" s="162">
        <f t="shared" si="0"/>
        <v>3</v>
      </c>
      <c r="BG27" s="162" t="s">
        <v>12</v>
      </c>
      <c r="BH27" s="162">
        <f t="shared" si="1"/>
        <v>0</v>
      </c>
      <c r="BI27" s="159"/>
      <c r="BJ27" s="154"/>
      <c r="BK27" s="154"/>
      <c r="BL27" s="154"/>
      <c r="BM27" s="174" t="str">
        <f>$L$10</f>
        <v>Garather SV I</v>
      </c>
      <c r="BN27" s="163">
        <f>COUNT($AW$18,$AZ$22,$AW$25,$AZ$28,$AZ$32,$AW$34)</f>
        <v>6</v>
      </c>
      <c r="BO27" s="163">
        <f>SUM($BF$18+$BH$22+$BF$25+$BH$28+$BH$32+$BF$34)</f>
        <v>13</v>
      </c>
      <c r="BP27" s="163">
        <f>SUM($AW$18+$AZ$22+$AW$25+$AZ$28+$AZ$32+$AW$34)</f>
        <v>17</v>
      </c>
      <c r="BQ27" s="164" t="s">
        <v>12</v>
      </c>
      <c r="BR27" s="163">
        <f>SUM($AZ$18+$AW$22+$AZ$25+$AW$28+$AW$32+$AZ$34)</f>
        <v>9</v>
      </c>
      <c r="BS27" s="163">
        <f t="shared" si="2"/>
        <v>8</v>
      </c>
      <c r="BT27" s="159"/>
      <c r="BU27" s="159"/>
      <c r="BV27" s="160"/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</row>
    <row r="28" spans="1:96" s="158" customFormat="1" ht="18" customHeight="1">
      <c r="A28" s="161"/>
      <c r="B28" s="412">
        <v>14</v>
      </c>
      <c r="C28" s="412"/>
      <c r="D28" s="413">
        <v>2</v>
      </c>
      <c r="E28" s="413"/>
      <c r="F28" s="413"/>
      <c r="G28" s="413"/>
      <c r="H28" s="413"/>
      <c r="I28" s="413"/>
      <c r="J28" s="394">
        <v>0.6569444444444444</v>
      </c>
      <c r="K28" s="394"/>
      <c r="L28" s="394"/>
      <c r="M28" s="394"/>
      <c r="N28" s="394"/>
      <c r="O28" s="408" t="str">
        <f>L9</f>
        <v>Eintracht Dortmund</v>
      </c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222" t="s">
        <v>11</v>
      </c>
      <c r="AF28" s="409" t="str">
        <f>L10</f>
        <v>Garather SV I</v>
      </c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10">
        <v>3</v>
      </c>
      <c r="AX28" s="410"/>
      <c r="AY28" s="222" t="s">
        <v>12</v>
      </c>
      <c r="AZ28" s="411">
        <v>2</v>
      </c>
      <c r="BA28" s="411"/>
      <c r="BB28" s="414"/>
      <c r="BC28" s="414"/>
      <c r="BD28" s="223"/>
      <c r="BE28" s="159"/>
      <c r="BF28" s="162">
        <f t="shared" si="0"/>
        <v>3</v>
      </c>
      <c r="BG28" s="162" t="s">
        <v>12</v>
      </c>
      <c r="BH28" s="162">
        <f t="shared" si="1"/>
        <v>0</v>
      </c>
      <c r="BI28" s="159"/>
      <c r="BJ28" s="159"/>
      <c r="BK28" s="165"/>
      <c r="BL28" s="165"/>
      <c r="BM28" s="174"/>
      <c r="BN28" s="163"/>
      <c r="BO28" s="163"/>
      <c r="BP28" s="164"/>
      <c r="BQ28" s="163"/>
      <c r="BR28" s="163"/>
      <c r="BS28" s="163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</row>
    <row r="29" spans="1:96" s="158" customFormat="1" ht="18" customHeight="1" thickBot="1">
      <c r="A29" s="161"/>
      <c r="B29" s="404">
        <v>15</v>
      </c>
      <c r="C29" s="404"/>
      <c r="D29" s="405">
        <v>3</v>
      </c>
      <c r="E29" s="405"/>
      <c r="F29" s="405"/>
      <c r="G29" s="405"/>
      <c r="H29" s="405"/>
      <c r="I29" s="405"/>
      <c r="J29" s="406">
        <v>0.6569444444444444</v>
      </c>
      <c r="K29" s="406"/>
      <c r="L29" s="406"/>
      <c r="M29" s="406"/>
      <c r="N29" s="406"/>
      <c r="O29" s="400" t="str">
        <f aca="true" t="shared" si="3" ref="O29:O34">L5</f>
        <v>Wuppertaler SV</v>
      </c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221" t="s">
        <v>11</v>
      </c>
      <c r="AF29" s="401" t="str">
        <f>L8</f>
        <v>Hertha Zehlendorf</v>
      </c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2">
        <v>0</v>
      </c>
      <c r="AX29" s="402"/>
      <c r="AY29" s="221" t="s">
        <v>12</v>
      </c>
      <c r="AZ29" s="403">
        <v>3</v>
      </c>
      <c r="BA29" s="403"/>
      <c r="BB29" s="407"/>
      <c r="BC29" s="407"/>
      <c r="BD29" s="223"/>
      <c r="BE29" s="159"/>
      <c r="BF29" s="162">
        <f t="shared" si="0"/>
        <v>0</v>
      </c>
      <c r="BG29" s="162" t="s">
        <v>12</v>
      </c>
      <c r="BH29" s="162">
        <f t="shared" si="1"/>
        <v>3</v>
      </c>
      <c r="BI29" s="159"/>
      <c r="BJ29" s="159"/>
      <c r="BK29" s="165"/>
      <c r="BL29" s="165"/>
      <c r="BM29" s="174"/>
      <c r="BN29" s="163"/>
      <c r="BO29" s="163"/>
      <c r="BP29" s="164"/>
      <c r="BQ29" s="163"/>
      <c r="BR29" s="163"/>
      <c r="BS29" s="163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</row>
    <row r="30" spans="1:96" s="158" customFormat="1" ht="18" customHeight="1">
      <c r="A30" s="161"/>
      <c r="B30" s="388">
        <v>16</v>
      </c>
      <c r="C30" s="388"/>
      <c r="D30" s="389">
        <v>1</v>
      </c>
      <c r="E30" s="389"/>
      <c r="F30" s="389"/>
      <c r="G30" s="389"/>
      <c r="H30" s="389"/>
      <c r="I30" s="389"/>
      <c r="J30" s="390">
        <v>0.6805555555555555</v>
      </c>
      <c r="K30" s="390"/>
      <c r="L30" s="390"/>
      <c r="M30" s="390"/>
      <c r="N30" s="390"/>
      <c r="O30" s="384" t="str">
        <f t="shared" si="3"/>
        <v>FC Skanderborg (DK)</v>
      </c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219" t="s">
        <v>11</v>
      </c>
      <c r="AF30" s="385" t="str">
        <f>L4</f>
        <v>Fortuna Düsseldorf</v>
      </c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6">
        <v>0</v>
      </c>
      <c r="AX30" s="386"/>
      <c r="AY30" s="219" t="s">
        <v>12</v>
      </c>
      <c r="AZ30" s="387">
        <v>6</v>
      </c>
      <c r="BA30" s="387"/>
      <c r="BB30" s="391"/>
      <c r="BC30" s="391"/>
      <c r="BD30" s="223"/>
      <c r="BE30" s="159"/>
      <c r="BF30" s="162">
        <f t="shared" si="0"/>
        <v>0</v>
      </c>
      <c r="BG30" s="162" t="s">
        <v>12</v>
      </c>
      <c r="BH30" s="162">
        <f t="shared" si="1"/>
        <v>3</v>
      </c>
      <c r="BI30" s="159"/>
      <c r="BJ30" s="159"/>
      <c r="BK30" s="165"/>
      <c r="BL30" s="165"/>
      <c r="BM30" s="173"/>
      <c r="BN30" s="163"/>
      <c r="BO30" s="163"/>
      <c r="BP30" s="164"/>
      <c r="BQ30" s="163"/>
      <c r="BR30" s="163"/>
      <c r="BS30" s="163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</row>
    <row r="31" spans="1:96" s="158" customFormat="1" ht="18" customHeight="1">
      <c r="A31" s="161"/>
      <c r="B31" s="412">
        <v>17</v>
      </c>
      <c r="C31" s="412"/>
      <c r="D31" s="413">
        <v>2</v>
      </c>
      <c r="E31" s="413"/>
      <c r="F31" s="413"/>
      <c r="G31" s="413"/>
      <c r="H31" s="413"/>
      <c r="I31" s="413"/>
      <c r="J31" s="394">
        <v>0.6805555555555555</v>
      </c>
      <c r="K31" s="394"/>
      <c r="L31" s="394"/>
      <c r="M31" s="394"/>
      <c r="N31" s="394"/>
      <c r="O31" s="408" t="str">
        <f t="shared" si="3"/>
        <v>KSV Baunatal</v>
      </c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222" t="s">
        <v>11</v>
      </c>
      <c r="AF31" s="409" t="str">
        <f>L9</f>
        <v>Eintracht Dortmund</v>
      </c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10">
        <v>1</v>
      </c>
      <c r="AX31" s="410"/>
      <c r="AY31" s="222" t="s">
        <v>12</v>
      </c>
      <c r="AZ31" s="411">
        <v>2</v>
      </c>
      <c r="BA31" s="411"/>
      <c r="BB31" s="414"/>
      <c r="BC31" s="414"/>
      <c r="BD31" s="223"/>
      <c r="BE31" s="159"/>
      <c r="BF31" s="162">
        <f t="shared" si="0"/>
        <v>0</v>
      </c>
      <c r="BG31" s="162" t="s">
        <v>12</v>
      </c>
      <c r="BH31" s="162">
        <f t="shared" si="1"/>
        <v>3</v>
      </c>
      <c r="BI31" s="159"/>
      <c r="BJ31" s="159"/>
      <c r="BK31" s="165"/>
      <c r="BL31" s="165"/>
      <c r="BM31" s="174"/>
      <c r="BN31" s="163"/>
      <c r="BO31" s="163"/>
      <c r="BP31" s="164"/>
      <c r="BQ31" s="163"/>
      <c r="BR31" s="163"/>
      <c r="BS31" s="163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</row>
    <row r="32" spans="1:96" s="158" customFormat="1" ht="18" customHeight="1" thickBot="1">
      <c r="A32" s="161"/>
      <c r="B32" s="404">
        <v>18</v>
      </c>
      <c r="C32" s="404"/>
      <c r="D32" s="405">
        <v>3</v>
      </c>
      <c r="E32" s="405"/>
      <c r="F32" s="405"/>
      <c r="G32" s="405"/>
      <c r="H32" s="405"/>
      <c r="I32" s="405"/>
      <c r="J32" s="406">
        <v>0.6805555555555555</v>
      </c>
      <c r="K32" s="406"/>
      <c r="L32" s="406"/>
      <c r="M32" s="406"/>
      <c r="N32" s="406"/>
      <c r="O32" s="400" t="str">
        <f t="shared" si="3"/>
        <v>Hertha Zehlendorf</v>
      </c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221" t="s">
        <v>11</v>
      </c>
      <c r="AF32" s="401" t="str">
        <f>L10</f>
        <v>Garather SV I</v>
      </c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2">
        <v>2</v>
      </c>
      <c r="AX32" s="402"/>
      <c r="AY32" s="221" t="s">
        <v>12</v>
      </c>
      <c r="AZ32" s="403">
        <v>2</v>
      </c>
      <c r="BA32" s="403"/>
      <c r="BB32" s="407"/>
      <c r="BC32" s="407"/>
      <c r="BD32" s="223"/>
      <c r="BE32" s="159"/>
      <c r="BF32" s="162">
        <f t="shared" si="0"/>
        <v>1</v>
      </c>
      <c r="BG32" s="162" t="s">
        <v>12</v>
      </c>
      <c r="BH32" s="162">
        <f t="shared" si="1"/>
        <v>1</v>
      </c>
      <c r="BI32" s="159"/>
      <c r="BJ32" s="159"/>
      <c r="BK32" s="165"/>
      <c r="BL32" s="165"/>
      <c r="BM32" s="174"/>
      <c r="BN32" s="163"/>
      <c r="BO32" s="163"/>
      <c r="BP32" s="164"/>
      <c r="BQ32" s="163"/>
      <c r="BR32" s="163"/>
      <c r="BS32" s="163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</row>
    <row r="33" spans="1:96" s="158" customFormat="1" ht="18" customHeight="1">
      <c r="A33" s="161"/>
      <c r="B33" s="388">
        <v>19</v>
      </c>
      <c r="C33" s="388"/>
      <c r="D33" s="389">
        <v>1</v>
      </c>
      <c r="E33" s="389"/>
      <c r="F33" s="389"/>
      <c r="G33" s="415"/>
      <c r="H33" s="415"/>
      <c r="I33" s="415"/>
      <c r="J33" s="390">
        <v>0.7041666666666666</v>
      </c>
      <c r="K33" s="390"/>
      <c r="L33" s="390"/>
      <c r="M33" s="390"/>
      <c r="N33" s="390"/>
      <c r="O33" s="384" t="str">
        <f t="shared" si="3"/>
        <v>Eintracht Dortmund</v>
      </c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219" t="s">
        <v>11</v>
      </c>
      <c r="AF33" s="385" t="str">
        <f>L6</f>
        <v>FC Skanderborg (DK)</v>
      </c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6">
        <v>2</v>
      </c>
      <c r="AX33" s="386"/>
      <c r="AY33" s="219" t="s">
        <v>12</v>
      </c>
      <c r="AZ33" s="387">
        <v>1</v>
      </c>
      <c r="BA33" s="387"/>
      <c r="BB33" s="391"/>
      <c r="BC33" s="391"/>
      <c r="BD33" s="223"/>
      <c r="BE33" s="159"/>
      <c r="BF33" s="162">
        <f t="shared" si="0"/>
        <v>3</v>
      </c>
      <c r="BG33" s="162" t="s">
        <v>12</v>
      </c>
      <c r="BH33" s="162">
        <f t="shared" si="1"/>
        <v>0</v>
      </c>
      <c r="BI33" s="159"/>
      <c r="BJ33" s="159"/>
      <c r="BK33" s="159"/>
      <c r="BL33" s="159"/>
      <c r="BM33" s="174"/>
      <c r="BN33" s="163"/>
      <c r="BO33" s="163"/>
      <c r="BP33" s="164"/>
      <c r="BQ33" s="163"/>
      <c r="BR33" s="163"/>
      <c r="BS33" s="159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</row>
    <row r="34" spans="1:96" s="158" customFormat="1" ht="18" customHeight="1">
      <c r="A34" s="161"/>
      <c r="B34" s="412">
        <v>20</v>
      </c>
      <c r="C34" s="412"/>
      <c r="D34" s="413">
        <v>2</v>
      </c>
      <c r="E34" s="413"/>
      <c r="F34" s="413"/>
      <c r="G34" s="416"/>
      <c r="H34" s="416"/>
      <c r="I34" s="416"/>
      <c r="J34" s="394">
        <v>0.7041666666666666</v>
      </c>
      <c r="K34" s="394"/>
      <c r="L34" s="394"/>
      <c r="M34" s="394"/>
      <c r="N34" s="394"/>
      <c r="O34" s="408" t="str">
        <f t="shared" si="3"/>
        <v>Garather SV I</v>
      </c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222" t="s">
        <v>11</v>
      </c>
      <c r="AF34" s="409" t="str">
        <f>L5</f>
        <v>Wuppertaler SV</v>
      </c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10">
        <v>3</v>
      </c>
      <c r="AX34" s="410"/>
      <c r="AY34" s="222" t="s">
        <v>12</v>
      </c>
      <c r="AZ34" s="411">
        <v>2</v>
      </c>
      <c r="BA34" s="411"/>
      <c r="BB34" s="414"/>
      <c r="BC34" s="414"/>
      <c r="BD34" s="223"/>
      <c r="BE34" s="159"/>
      <c r="BF34" s="162">
        <f>IF(ISBLANK(AW34),"0",IF(AW34&gt;AZ34,3,IF(AW34=AZ34,1,0)))</f>
        <v>3</v>
      </c>
      <c r="BG34" s="162" t="s">
        <v>12</v>
      </c>
      <c r="BH34" s="162">
        <f>IF(ISBLANK(AZ34),"0",IF(AZ34&gt;AW34,3,IF(AZ34=AW34,1,0)))</f>
        <v>0</v>
      </c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</row>
    <row r="35" spans="1:96" s="158" customFormat="1" ht="18" customHeight="1" thickBot="1">
      <c r="A35" s="161"/>
      <c r="B35" s="404">
        <v>21</v>
      </c>
      <c r="C35" s="404"/>
      <c r="D35" s="405">
        <v>3</v>
      </c>
      <c r="E35" s="405"/>
      <c r="F35" s="405"/>
      <c r="G35" s="418"/>
      <c r="H35" s="418"/>
      <c r="I35" s="418"/>
      <c r="J35" s="406">
        <v>0.7041666666666666</v>
      </c>
      <c r="K35" s="406"/>
      <c r="L35" s="406"/>
      <c r="M35" s="406"/>
      <c r="N35" s="406"/>
      <c r="O35" s="400" t="str">
        <f>L7</f>
        <v>KSV Baunatal</v>
      </c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221" t="s">
        <v>11</v>
      </c>
      <c r="AF35" s="401" t="str">
        <f>L8</f>
        <v>Hertha Zehlendorf</v>
      </c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2">
        <v>0</v>
      </c>
      <c r="AX35" s="402"/>
      <c r="AY35" s="221" t="s">
        <v>12</v>
      </c>
      <c r="AZ35" s="403">
        <v>6</v>
      </c>
      <c r="BA35" s="403"/>
      <c r="BB35" s="407"/>
      <c r="BC35" s="407"/>
      <c r="BD35" s="223"/>
      <c r="BE35" s="159"/>
      <c r="BF35" s="162">
        <f>IF(ISBLANK(AW35),"0",IF(AW35&gt;AZ35,3,IF(AW35=AZ35,1,0)))</f>
        <v>0</v>
      </c>
      <c r="BG35" s="162" t="s">
        <v>12</v>
      </c>
      <c r="BH35" s="162">
        <f>IF(ISBLANK(AZ35),"0",IF(AZ35&gt;AW35,3,IF(AZ35=AW35,1,0)))</f>
        <v>3</v>
      </c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</row>
    <row r="36" spans="2:60" ht="6.75" customHeight="1">
      <c r="B36" s="224"/>
      <c r="C36" s="224"/>
      <c r="D36" s="224"/>
      <c r="E36" s="224"/>
      <c r="F36" s="224"/>
      <c r="G36" s="224"/>
      <c r="H36" s="224"/>
      <c r="I36" s="224"/>
      <c r="J36" s="225"/>
      <c r="K36" s="225"/>
      <c r="L36" s="225"/>
      <c r="M36" s="225"/>
      <c r="N36" s="225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7"/>
      <c r="AX36" s="227"/>
      <c r="AY36" s="227"/>
      <c r="AZ36" s="227"/>
      <c r="BA36" s="227"/>
      <c r="BB36" s="227"/>
      <c r="BC36" s="227"/>
      <c r="BD36" s="228"/>
      <c r="BF36" s="162"/>
      <c r="BG36" s="162"/>
      <c r="BH36" s="162"/>
    </row>
    <row r="38" ht="12.75">
      <c r="B38" s="157" t="s">
        <v>120</v>
      </c>
    </row>
    <row r="39" ht="6" customHeight="1" thickBot="1"/>
    <row r="40" spans="9:96" s="166" customFormat="1" ht="13.5" customHeight="1" thickBot="1">
      <c r="I40" s="420" t="s">
        <v>121</v>
      </c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1" t="s">
        <v>17</v>
      </c>
      <c r="AL40" s="421"/>
      <c r="AM40" s="421"/>
      <c r="AN40" s="422" t="s">
        <v>13</v>
      </c>
      <c r="AO40" s="422"/>
      <c r="AP40" s="422"/>
      <c r="AQ40" s="421" t="s">
        <v>14</v>
      </c>
      <c r="AR40" s="421"/>
      <c r="AS40" s="421"/>
      <c r="AT40" s="421"/>
      <c r="AU40" s="421"/>
      <c r="AV40" s="421" t="s">
        <v>15</v>
      </c>
      <c r="AW40" s="421"/>
      <c r="AX40" s="421"/>
      <c r="AY40" s="152"/>
      <c r="AZ40" s="152"/>
      <c r="BA40" s="152"/>
      <c r="BB40" s="152"/>
      <c r="BC40" s="152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8"/>
      <c r="BW40" s="168"/>
      <c r="BX40" s="168"/>
      <c r="BY40" s="168"/>
      <c r="BZ40" s="168"/>
      <c r="CA40" s="168"/>
      <c r="CB40" s="168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  <row r="41" spans="2:50" ht="12.75">
      <c r="B41" s="156"/>
      <c r="C41" s="156"/>
      <c r="D41" s="156"/>
      <c r="E41" s="156"/>
      <c r="F41" s="156"/>
      <c r="G41" s="156"/>
      <c r="H41" s="156"/>
      <c r="I41" s="434" t="s">
        <v>0</v>
      </c>
      <c r="J41" s="434"/>
      <c r="K41" s="419" t="str">
        <f aca="true" t="shared" si="4" ref="K41:K47">BM21</f>
        <v>Fortuna Düsseldorf</v>
      </c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23">
        <f aca="true" t="shared" si="5" ref="AK41:AK47">BN21</f>
        <v>6</v>
      </c>
      <c r="AL41" s="423"/>
      <c r="AM41" s="423"/>
      <c r="AN41" s="424">
        <f>BO21</f>
        <v>11</v>
      </c>
      <c r="AO41" s="424"/>
      <c r="AP41" s="424"/>
      <c r="AQ41" s="425">
        <f>BP21</f>
        <v>16</v>
      </c>
      <c r="AR41" s="425"/>
      <c r="AS41" s="229" t="s">
        <v>12</v>
      </c>
      <c r="AT41" s="417">
        <f>BR21</f>
        <v>9</v>
      </c>
      <c r="AU41" s="417"/>
      <c r="AV41" s="427">
        <f>BS21</f>
        <v>7</v>
      </c>
      <c r="AW41" s="427"/>
      <c r="AX41" s="427"/>
    </row>
    <row r="42" spans="2:50" ht="12.75">
      <c r="B42" s="156"/>
      <c r="C42" s="156"/>
      <c r="D42" s="156"/>
      <c r="E42" s="156"/>
      <c r="F42" s="156"/>
      <c r="G42" s="156"/>
      <c r="H42" s="156"/>
      <c r="I42" s="426" t="s">
        <v>1</v>
      </c>
      <c r="J42" s="426"/>
      <c r="K42" s="428" t="str">
        <f t="shared" si="4"/>
        <v>Wuppertaler SV</v>
      </c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9">
        <f t="shared" si="5"/>
        <v>6</v>
      </c>
      <c r="AL42" s="429"/>
      <c r="AM42" s="429"/>
      <c r="AN42" s="430">
        <f aca="true" t="shared" si="6" ref="AN42:AN47">BO22</f>
        <v>3</v>
      </c>
      <c r="AO42" s="430"/>
      <c r="AP42" s="430"/>
      <c r="AQ42" s="431">
        <f aca="true" t="shared" si="7" ref="AQ42:AQ47">BP22</f>
        <v>5</v>
      </c>
      <c r="AR42" s="431"/>
      <c r="AS42" s="230" t="s">
        <v>12</v>
      </c>
      <c r="AT42" s="432">
        <f aca="true" t="shared" si="8" ref="AT42:AT47">BR22</f>
        <v>13</v>
      </c>
      <c r="AU42" s="432"/>
      <c r="AV42" s="433">
        <f aca="true" t="shared" si="9" ref="AV42:AV47">BS22</f>
        <v>-8</v>
      </c>
      <c r="AW42" s="433"/>
      <c r="AX42" s="433"/>
    </row>
    <row r="43" spans="2:50" ht="12.75">
      <c r="B43" s="156"/>
      <c r="C43" s="156"/>
      <c r="D43" s="156"/>
      <c r="E43" s="156"/>
      <c r="F43" s="156"/>
      <c r="G43" s="156"/>
      <c r="H43" s="156"/>
      <c r="I43" s="426" t="s">
        <v>2</v>
      </c>
      <c r="J43" s="426"/>
      <c r="K43" s="428" t="str">
        <f t="shared" si="4"/>
        <v>FC Skanderborg (DK)</v>
      </c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9">
        <f t="shared" si="5"/>
        <v>6</v>
      </c>
      <c r="AL43" s="429"/>
      <c r="AM43" s="429"/>
      <c r="AN43" s="430">
        <f t="shared" si="6"/>
        <v>1</v>
      </c>
      <c r="AO43" s="430"/>
      <c r="AP43" s="430"/>
      <c r="AQ43" s="431">
        <f t="shared" si="7"/>
        <v>4</v>
      </c>
      <c r="AR43" s="431"/>
      <c r="AS43" s="230" t="s">
        <v>12</v>
      </c>
      <c r="AT43" s="432">
        <f t="shared" si="8"/>
        <v>18</v>
      </c>
      <c r="AU43" s="432"/>
      <c r="AV43" s="433">
        <f t="shared" si="9"/>
        <v>-14</v>
      </c>
      <c r="AW43" s="433"/>
      <c r="AX43" s="433"/>
    </row>
    <row r="44" spans="2:50" ht="12.75">
      <c r="B44" s="156"/>
      <c r="C44" s="156"/>
      <c r="D44" s="156"/>
      <c r="E44" s="156"/>
      <c r="F44" s="156"/>
      <c r="G44" s="156"/>
      <c r="H44" s="156"/>
      <c r="I44" s="426" t="s">
        <v>3</v>
      </c>
      <c r="J44" s="426"/>
      <c r="K44" s="428" t="str">
        <f t="shared" si="4"/>
        <v>KSV Baunatal</v>
      </c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9">
        <f t="shared" si="5"/>
        <v>6</v>
      </c>
      <c r="AL44" s="429"/>
      <c r="AM44" s="429"/>
      <c r="AN44" s="430">
        <f t="shared" si="6"/>
        <v>4</v>
      </c>
      <c r="AO44" s="430"/>
      <c r="AP44" s="430"/>
      <c r="AQ44" s="431">
        <f t="shared" si="7"/>
        <v>3</v>
      </c>
      <c r="AR44" s="431"/>
      <c r="AS44" s="230" t="s">
        <v>12</v>
      </c>
      <c r="AT44" s="432">
        <f t="shared" si="8"/>
        <v>14</v>
      </c>
      <c r="AU44" s="432"/>
      <c r="AV44" s="433">
        <f t="shared" si="9"/>
        <v>-11</v>
      </c>
      <c r="AW44" s="433"/>
      <c r="AX44" s="433"/>
    </row>
    <row r="45" spans="2:50" ht="12.75">
      <c r="B45" s="156"/>
      <c r="C45" s="156"/>
      <c r="D45" s="156"/>
      <c r="E45" s="156"/>
      <c r="F45" s="156"/>
      <c r="G45" s="156"/>
      <c r="H45" s="156"/>
      <c r="I45" s="426" t="s">
        <v>4</v>
      </c>
      <c r="J45" s="426"/>
      <c r="K45" s="428" t="str">
        <f t="shared" si="4"/>
        <v>Hertha Zehlendorf</v>
      </c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9">
        <f t="shared" si="5"/>
        <v>6</v>
      </c>
      <c r="AL45" s="429"/>
      <c r="AM45" s="429"/>
      <c r="AN45" s="430">
        <f t="shared" si="6"/>
        <v>11</v>
      </c>
      <c r="AO45" s="430"/>
      <c r="AP45" s="430"/>
      <c r="AQ45" s="431">
        <f t="shared" si="7"/>
        <v>17</v>
      </c>
      <c r="AR45" s="431"/>
      <c r="AS45" s="230" t="s">
        <v>12</v>
      </c>
      <c r="AT45" s="432">
        <f t="shared" si="8"/>
        <v>5</v>
      </c>
      <c r="AU45" s="432"/>
      <c r="AV45" s="433">
        <f t="shared" si="9"/>
        <v>12</v>
      </c>
      <c r="AW45" s="433"/>
      <c r="AX45" s="433"/>
    </row>
    <row r="46" spans="2:50" ht="12.75">
      <c r="B46" s="156"/>
      <c r="C46" s="156"/>
      <c r="D46" s="156"/>
      <c r="E46" s="156"/>
      <c r="F46" s="156"/>
      <c r="G46" s="156"/>
      <c r="H46" s="156"/>
      <c r="I46" s="426" t="s">
        <v>24</v>
      </c>
      <c r="J46" s="426"/>
      <c r="K46" s="428" t="str">
        <f t="shared" si="4"/>
        <v>Eintracht Dortmund</v>
      </c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9">
        <f t="shared" si="5"/>
        <v>6</v>
      </c>
      <c r="AL46" s="429"/>
      <c r="AM46" s="429"/>
      <c r="AN46" s="430">
        <f t="shared" si="6"/>
        <v>16</v>
      </c>
      <c r="AO46" s="430"/>
      <c r="AP46" s="430"/>
      <c r="AQ46" s="431">
        <f t="shared" si="7"/>
        <v>11</v>
      </c>
      <c r="AR46" s="431"/>
      <c r="AS46" s="230" t="s">
        <v>12</v>
      </c>
      <c r="AT46" s="432">
        <f t="shared" si="8"/>
        <v>5</v>
      </c>
      <c r="AU46" s="432"/>
      <c r="AV46" s="433">
        <f t="shared" si="9"/>
        <v>6</v>
      </c>
      <c r="AW46" s="433"/>
      <c r="AX46" s="433"/>
    </row>
    <row r="47" spans="2:50" ht="13.5" thickBot="1">
      <c r="B47" s="156"/>
      <c r="C47" s="156"/>
      <c r="D47" s="156"/>
      <c r="E47" s="156"/>
      <c r="F47" s="156"/>
      <c r="G47" s="156"/>
      <c r="H47" s="156"/>
      <c r="I47" s="436" t="s">
        <v>119</v>
      </c>
      <c r="J47" s="436"/>
      <c r="K47" s="437" t="str">
        <f t="shared" si="4"/>
        <v>Garather SV I</v>
      </c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8">
        <f t="shared" si="5"/>
        <v>6</v>
      </c>
      <c r="AL47" s="438"/>
      <c r="AM47" s="438"/>
      <c r="AN47" s="439">
        <f t="shared" si="6"/>
        <v>13</v>
      </c>
      <c r="AO47" s="439"/>
      <c r="AP47" s="439"/>
      <c r="AQ47" s="440">
        <f t="shared" si="7"/>
        <v>17</v>
      </c>
      <c r="AR47" s="440"/>
      <c r="AS47" s="231" t="s">
        <v>12</v>
      </c>
      <c r="AT47" s="441">
        <f t="shared" si="8"/>
        <v>9</v>
      </c>
      <c r="AU47" s="441"/>
      <c r="AV47" s="435">
        <f t="shared" si="9"/>
        <v>8</v>
      </c>
      <c r="AW47" s="435"/>
      <c r="AX47" s="435"/>
    </row>
  </sheetData>
  <sheetProtection selectLockedCells="1" selectUnlockedCells="1"/>
  <mergeCells count="274">
    <mergeCell ref="AV46:AX46"/>
    <mergeCell ref="I45:J45"/>
    <mergeCell ref="K45:AJ45"/>
    <mergeCell ref="AV47:AX47"/>
    <mergeCell ref="I47:J47"/>
    <mergeCell ref="K47:AJ47"/>
    <mergeCell ref="AK47:AM47"/>
    <mergeCell ref="AN47:AP47"/>
    <mergeCell ref="AQ47:AR47"/>
    <mergeCell ref="AT47:AU47"/>
    <mergeCell ref="AK45:AM45"/>
    <mergeCell ref="AN45:AP45"/>
    <mergeCell ref="AQ45:AR45"/>
    <mergeCell ref="AV45:AX45"/>
    <mergeCell ref="I46:J46"/>
    <mergeCell ref="K46:AJ46"/>
    <mergeCell ref="AK46:AM46"/>
    <mergeCell ref="AN46:AP46"/>
    <mergeCell ref="AQ46:AR46"/>
    <mergeCell ref="AT46:AU46"/>
    <mergeCell ref="AQ43:AR43"/>
    <mergeCell ref="AT43:AU43"/>
    <mergeCell ref="AV43:AX43"/>
    <mergeCell ref="K44:AJ44"/>
    <mergeCell ref="AK44:AM44"/>
    <mergeCell ref="AN44:AP44"/>
    <mergeCell ref="AQ44:AR44"/>
    <mergeCell ref="AT42:AU42"/>
    <mergeCell ref="AV42:AX42"/>
    <mergeCell ref="I41:J41"/>
    <mergeCell ref="AT45:AU45"/>
    <mergeCell ref="AT44:AU44"/>
    <mergeCell ref="AV44:AX44"/>
    <mergeCell ref="I43:J43"/>
    <mergeCell ref="K43:AJ43"/>
    <mergeCell ref="AK43:AM43"/>
    <mergeCell ref="AN43:AP43"/>
    <mergeCell ref="AK41:AM41"/>
    <mergeCell ref="AN41:AP41"/>
    <mergeCell ref="AQ41:AR41"/>
    <mergeCell ref="I44:J44"/>
    <mergeCell ref="AV41:AX41"/>
    <mergeCell ref="I42:J42"/>
    <mergeCell ref="K42:AJ42"/>
    <mergeCell ref="AK42:AM42"/>
    <mergeCell ref="AN42:AP42"/>
    <mergeCell ref="AQ42:AR42"/>
    <mergeCell ref="B35:C35"/>
    <mergeCell ref="D35:F35"/>
    <mergeCell ref="G35:I35"/>
    <mergeCell ref="J35:N35"/>
    <mergeCell ref="K41:AJ41"/>
    <mergeCell ref="BB35:BC35"/>
    <mergeCell ref="I40:AJ40"/>
    <mergeCell ref="AK40:AM40"/>
    <mergeCell ref="AN40:AP40"/>
    <mergeCell ref="AQ40:AU40"/>
    <mergeCell ref="AF34:AV34"/>
    <mergeCell ref="AW34:AX34"/>
    <mergeCell ref="AZ34:BA34"/>
    <mergeCell ref="BB34:BC34"/>
    <mergeCell ref="AT41:AU41"/>
    <mergeCell ref="O35:AD35"/>
    <mergeCell ref="AF35:AV35"/>
    <mergeCell ref="AW35:AX35"/>
    <mergeCell ref="AZ35:BA35"/>
    <mergeCell ref="AV40:AX40"/>
    <mergeCell ref="B33:C33"/>
    <mergeCell ref="D33:F33"/>
    <mergeCell ref="G33:I33"/>
    <mergeCell ref="J33:N33"/>
    <mergeCell ref="BB33:BC33"/>
    <mergeCell ref="B34:C34"/>
    <mergeCell ref="D34:F34"/>
    <mergeCell ref="G34:I34"/>
    <mergeCell ref="J34:N34"/>
    <mergeCell ref="O34:AD34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29:C29"/>
    <mergeCell ref="D29:F29"/>
    <mergeCell ref="G29:I29"/>
    <mergeCell ref="J29:N29"/>
    <mergeCell ref="BB29:BC29"/>
    <mergeCell ref="B30:C30"/>
    <mergeCell ref="D30:F30"/>
    <mergeCell ref="G30:I30"/>
    <mergeCell ref="J30:N30"/>
    <mergeCell ref="O30:AD30"/>
    <mergeCell ref="AF28:AV28"/>
    <mergeCell ref="AW28:AX28"/>
    <mergeCell ref="AZ28:BA28"/>
    <mergeCell ref="BB28:BC28"/>
    <mergeCell ref="O29:AD29"/>
    <mergeCell ref="AF29:AV29"/>
    <mergeCell ref="AW29:AX29"/>
    <mergeCell ref="AZ29:BA29"/>
    <mergeCell ref="B27:C27"/>
    <mergeCell ref="D27:F27"/>
    <mergeCell ref="G27:I27"/>
    <mergeCell ref="J27:N27"/>
    <mergeCell ref="BB27:BC27"/>
    <mergeCell ref="B28:C28"/>
    <mergeCell ref="D28:F28"/>
    <mergeCell ref="G28:I28"/>
    <mergeCell ref="J28:N28"/>
    <mergeCell ref="O28:AD28"/>
    <mergeCell ref="AF26:AV26"/>
    <mergeCell ref="AW26:AX26"/>
    <mergeCell ref="AZ26:BA26"/>
    <mergeCell ref="BB26:BC26"/>
    <mergeCell ref="O27:AD27"/>
    <mergeCell ref="AF27:AV27"/>
    <mergeCell ref="AW27:AX27"/>
    <mergeCell ref="AZ27:BA27"/>
    <mergeCell ref="B25:C25"/>
    <mergeCell ref="D25:F25"/>
    <mergeCell ref="G25:I25"/>
    <mergeCell ref="J25:N25"/>
    <mergeCell ref="BB25:BC25"/>
    <mergeCell ref="B26:C26"/>
    <mergeCell ref="D26:F26"/>
    <mergeCell ref="G26:I26"/>
    <mergeCell ref="J26:N26"/>
    <mergeCell ref="O26:AD26"/>
    <mergeCell ref="AF24:AV24"/>
    <mergeCell ref="AW24:AX24"/>
    <mergeCell ref="AZ24:BA24"/>
    <mergeCell ref="BB24:BC24"/>
    <mergeCell ref="O25:AD25"/>
    <mergeCell ref="AF25:AV25"/>
    <mergeCell ref="AW25:AX25"/>
    <mergeCell ref="AZ25:BA25"/>
    <mergeCell ref="B23:C23"/>
    <mergeCell ref="D23:F23"/>
    <mergeCell ref="G23:I23"/>
    <mergeCell ref="J23:N23"/>
    <mergeCell ref="BB23:BC23"/>
    <mergeCell ref="B24:C24"/>
    <mergeCell ref="D24:F24"/>
    <mergeCell ref="G24:I24"/>
    <mergeCell ref="J24:N24"/>
    <mergeCell ref="O24:AD24"/>
    <mergeCell ref="AF22:AV22"/>
    <mergeCell ref="AW22:AX22"/>
    <mergeCell ref="AZ22:BA22"/>
    <mergeCell ref="BB22:BC22"/>
    <mergeCell ref="O23:AD23"/>
    <mergeCell ref="AF23:AV23"/>
    <mergeCell ref="AW23:AX23"/>
    <mergeCell ref="AZ23:BA23"/>
    <mergeCell ref="B21:C21"/>
    <mergeCell ref="D21:F21"/>
    <mergeCell ref="G21:I21"/>
    <mergeCell ref="J21:N21"/>
    <mergeCell ref="BB21:BC21"/>
    <mergeCell ref="B22:C22"/>
    <mergeCell ref="D22:F22"/>
    <mergeCell ref="G22:I22"/>
    <mergeCell ref="J22:N22"/>
    <mergeCell ref="O22:AD22"/>
    <mergeCell ref="AF20:AV20"/>
    <mergeCell ref="AW20:AX20"/>
    <mergeCell ref="AZ20:BA20"/>
    <mergeCell ref="BB20:BC20"/>
    <mergeCell ref="O21:AD21"/>
    <mergeCell ref="AF21:AV21"/>
    <mergeCell ref="AW21:AX21"/>
    <mergeCell ref="AZ21:BA21"/>
    <mergeCell ref="B19:C19"/>
    <mergeCell ref="D19:F19"/>
    <mergeCell ref="G19:I19"/>
    <mergeCell ref="J19:N19"/>
    <mergeCell ref="BB19:BC19"/>
    <mergeCell ref="B20:C20"/>
    <mergeCell ref="D20:F20"/>
    <mergeCell ref="G20:I20"/>
    <mergeCell ref="J20:N20"/>
    <mergeCell ref="O20:AD20"/>
    <mergeCell ref="AF18:AV18"/>
    <mergeCell ref="AW18:AX18"/>
    <mergeCell ref="AZ18:BA18"/>
    <mergeCell ref="BB18:BC18"/>
    <mergeCell ref="O19:AD19"/>
    <mergeCell ref="AF19:AV19"/>
    <mergeCell ref="AW19:AX19"/>
    <mergeCell ref="AZ19:BA19"/>
    <mergeCell ref="B17:C17"/>
    <mergeCell ref="D17:F17"/>
    <mergeCell ref="G17:I17"/>
    <mergeCell ref="J17:N17"/>
    <mergeCell ref="BB17:BC17"/>
    <mergeCell ref="B18:C18"/>
    <mergeCell ref="D18:F18"/>
    <mergeCell ref="G18:I18"/>
    <mergeCell ref="J18:N18"/>
    <mergeCell ref="O18:AD18"/>
    <mergeCell ref="AW16:AX16"/>
    <mergeCell ref="AZ16:BA16"/>
    <mergeCell ref="BB16:BC16"/>
    <mergeCell ref="O17:AD17"/>
    <mergeCell ref="AF17:AV17"/>
    <mergeCell ref="AW17:AX17"/>
    <mergeCell ref="AZ17:BA17"/>
    <mergeCell ref="D15:F15"/>
    <mergeCell ref="G15:I15"/>
    <mergeCell ref="J15:N15"/>
    <mergeCell ref="BB15:BC15"/>
    <mergeCell ref="B16:C16"/>
    <mergeCell ref="D16:F16"/>
    <mergeCell ref="G16:I16"/>
    <mergeCell ref="J16:N16"/>
    <mergeCell ref="O16:AD16"/>
    <mergeCell ref="AF16:AV16"/>
    <mergeCell ref="BF14:BH14"/>
    <mergeCell ref="B14:C14"/>
    <mergeCell ref="D14:F14"/>
    <mergeCell ref="G14:I14"/>
    <mergeCell ref="J14:N14"/>
    <mergeCell ref="O15:AD15"/>
    <mergeCell ref="AF15:AV15"/>
    <mergeCell ref="AW15:AX15"/>
    <mergeCell ref="AZ15:BA15"/>
    <mergeCell ref="B15:C15"/>
    <mergeCell ref="J10:K10"/>
    <mergeCell ref="L10:AU10"/>
    <mergeCell ref="AV10:AW10"/>
    <mergeCell ref="O14:AV14"/>
    <mergeCell ref="AW14:BA14"/>
    <mergeCell ref="BB14:BC14"/>
    <mergeCell ref="J8:K8"/>
    <mergeCell ref="L8:AU8"/>
    <mergeCell ref="AV8:AW8"/>
    <mergeCell ref="J9:K9"/>
    <mergeCell ref="L9:AU9"/>
    <mergeCell ref="AV9:AW9"/>
    <mergeCell ref="J6:K6"/>
    <mergeCell ref="L6:AU6"/>
    <mergeCell ref="AV6:AW6"/>
    <mergeCell ref="J7:K7"/>
    <mergeCell ref="L7:AU7"/>
    <mergeCell ref="AV7:AW7"/>
    <mergeCell ref="J3:AU3"/>
    <mergeCell ref="AV3:AW3"/>
    <mergeCell ref="J4:K4"/>
    <mergeCell ref="L4:AU4"/>
    <mergeCell ref="AV4:AW4"/>
    <mergeCell ref="J5:K5"/>
    <mergeCell ref="L5:AU5"/>
    <mergeCell ref="AV5:AW5"/>
  </mergeCells>
  <printOptions/>
  <pageMargins left="0.39375" right="0.39375" top="0.39375" bottom="0.39375" header="0.5118055555555555" footer="0"/>
  <pageSetup fitToHeight="1" fitToWidth="1" horizontalDpi="300" verticalDpi="300" orientation="portrait" paperSize="9" r:id="rId2"/>
  <headerFooter alignWithMargins="0">
    <oddFooter xml:space="preserve">&amp;C                                  &amp;F&amp;R&amp;P von &amp;N </oddFooter>
  </headerFooter>
  <colBreaks count="1" manualBreakCount="1">
    <brk id="57" max="6553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CR47"/>
  <sheetViews>
    <sheetView zoomScale="112" zoomScaleNormal="112" zoomScalePageLayoutView="0" workbookViewId="0" topLeftCell="A1">
      <selection activeCell="AZ35" sqref="AZ35:BA35"/>
    </sheetView>
  </sheetViews>
  <sheetFormatPr defaultColWidth="1.7109375" defaultRowHeight="12.75"/>
  <cols>
    <col min="1" max="55" width="1.7109375" style="152" customWidth="1"/>
    <col min="56" max="56" width="1.7109375" style="156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21.28125" style="154" customWidth="1"/>
    <col min="66" max="66" width="2.28125" style="154" customWidth="1"/>
    <col min="67" max="67" width="3.140625" style="154" customWidth="1"/>
    <col min="68" max="68" width="2.7109375" style="154" customWidth="1"/>
    <col min="69" max="69" width="2.28125" style="154" customWidth="1"/>
    <col min="70" max="70" width="2.7109375" style="154" customWidth="1"/>
    <col min="71" max="71" width="3.28125" style="154" customWidth="1"/>
    <col min="72" max="73" width="1.7109375" style="154" customWidth="1"/>
    <col min="74" max="80" width="1.7109375" style="155" customWidth="1"/>
    <col min="81" max="96" width="1.7109375" style="153" customWidth="1"/>
    <col min="97" max="16384" width="1.7109375" style="156" customWidth="1"/>
  </cols>
  <sheetData>
    <row r="1" ht="12.75">
      <c r="B1" s="157"/>
    </row>
    <row r="2" ht="6" customHeight="1" thickBot="1"/>
    <row r="3" spans="2:49" ht="15.75">
      <c r="B3" s="156"/>
      <c r="C3" s="156"/>
      <c r="D3" s="156"/>
      <c r="E3" s="156"/>
      <c r="F3" s="156"/>
      <c r="G3" s="156"/>
      <c r="H3" s="156"/>
      <c r="I3" s="156"/>
      <c r="J3" s="372" t="s">
        <v>62</v>
      </c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3"/>
      <c r="AW3" s="373"/>
    </row>
    <row r="4" spans="2:49" ht="15">
      <c r="B4" s="156"/>
      <c r="C4" s="156"/>
      <c r="D4" s="156"/>
      <c r="E4" s="156"/>
      <c r="F4" s="156"/>
      <c r="G4" s="156"/>
      <c r="H4" s="156"/>
      <c r="I4" s="156"/>
      <c r="J4" s="374" t="s">
        <v>0</v>
      </c>
      <c r="K4" s="374"/>
      <c r="L4" s="375" t="s">
        <v>87</v>
      </c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6"/>
      <c r="AW4" s="376"/>
    </row>
    <row r="5" spans="2:49" ht="15">
      <c r="B5" s="156"/>
      <c r="C5" s="156"/>
      <c r="D5" s="156"/>
      <c r="E5" s="156"/>
      <c r="F5" s="156"/>
      <c r="G5" s="156"/>
      <c r="H5" s="156"/>
      <c r="I5" s="156"/>
      <c r="J5" s="374" t="s">
        <v>1</v>
      </c>
      <c r="K5" s="374"/>
      <c r="L5" s="375" t="s">
        <v>75</v>
      </c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6"/>
      <c r="AW5" s="376"/>
    </row>
    <row r="6" spans="2:49" ht="15">
      <c r="B6" s="156"/>
      <c r="C6" s="156"/>
      <c r="D6" s="156"/>
      <c r="E6" s="156"/>
      <c r="F6" s="156"/>
      <c r="G6" s="156"/>
      <c r="H6" s="156"/>
      <c r="I6" s="156"/>
      <c r="J6" s="374" t="s">
        <v>2</v>
      </c>
      <c r="K6" s="374"/>
      <c r="L6" s="375" t="s">
        <v>74</v>
      </c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6"/>
      <c r="AW6" s="376"/>
    </row>
    <row r="7" spans="2:49" ht="15">
      <c r="B7" s="156"/>
      <c r="C7" s="156"/>
      <c r="D7" s="156"/>
      <c r="E7" s="156"/>
      <c r="F7" s="156"/>
      <c r="G7" s="156"/>
      <c r="H7" s="156"/>
      <c r="I7" s="156"/>
      <c r="J7" s="374" t="s">
        <v>3</v>
      </c>
      <c r="K7" s="374"/>
      <c r="L7" s="375" t="s">
        <v>174</v>
      </c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6"/>
      <c r="AW7" s="376"/>
    </row>
    <row r="8" spans="2:49" ht="15">
      <c r="B8" s="156"/>
      <c r="C8" s="156"/>
      <c r="D8" s="156"/>
      <c r="E8" s="156"/>
      <c r="F8" s="156"/>
      <c r="G8" s="156"/>
      <c r="H8" s="156"/>
      <c r="I8" s="156"/>
      <c r="J8" s="374" t="s">
        <v>4</v>
      </c>
      <c r="K8" s="374"/>
      <c r="L8" s="375" t="s">
        <v>117</v>
      </c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6"/>
      <c r="AW8" s="376"/>
    </row>
    <row r="9" spans="2:49" ht="15">
      <c r="B9" s="156"/>
      <c r="C9" s="156"/>
      <c r="D9" s="156"/>
      <c r="E9" s="156"/>
      <c r="F9" s="156"/>
      <c r="G9" s="156"/>
      <c r="H9" s="156"/>
      <c r="I9" s="156"/>
      <c r="J9" s="374" t="s">
        <v>24</v>
      </c>
      <c r="K9" s="374"/>
      <c r="L9" s="375" t="s">
        <v>175</v>
      </c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6"/>
      <c r="AW9" s="376"/>
    </row>
    <row r="10" spans="2:49" ht="15.75" thickBot="1">
      <c r="B10" s="156"/>
      <c r="C10" s="156"/>
      <c r="D10" s="156"/>
      <c r="E10" s="156"/>
      <c r="F10" s="156"/>
      <c r="G10" s="156"/>
      <c r="H10" s="156"/>
      <c r="I10" s="156"/>
      <c r="J10" s="377" t="s">
        <v>119</v>
      </c>
      <c r="K10" s="377"/>
      <c r="L10" s="378" t="s">
        <v>124</v>
      </c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</row>
    <row r="12" ht="12.75">
      <c r="B12" s="157" t="s">
        <v>122</v>
      </c>
    </row>
    <row r="13" ht="6" customHeight="1" thickBot="1"/>
    <row r="14" spans="1:96" s="158" customFormat="1" ht="16.5" customHeight="1" thickBot="1">
      <c r="A14" s="161"/>
      <c r="B14" s="383" t="s">
        <v>5</v>
      </c>
      <c r="C14" s="383"/>
      <c r="D14" s="380" t="s">
        <v>6</v>
      </c>
      <c r="E14" s="380"/>
      <c r="F14" s="380"/>
      <c r="G14" s="380"/>
      <c r="H14" s="380"/>
      <c r="I14" s="380"/>
      <c r="J14" s="380" t="s">
        <v>7</v>
      </c>
      <c r="K14" s="380"/>
      <c r="L14" s="380"/>
      <c r="M14" s="380"/>
      <c r="N14" s="380"/>
      <c r="O14" s="380" t="s">
        <v>8</v>
      </c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 t="s">
        <v>9</v>
      </c>
      <c r="AX14" s="380"/>
      <c r="AY14" s="380"/>
      <c r="AZ14" s="380"/>
      <c r="BA14" s="380"/>
      <c r="BB14" s="381"/>
      <c r="BC14" s="381"/>
      <c r="BE14" s="159"/>
      <c r="BF14" s="382" t="s">
        <v>10</v>
      </c>
      <c r="BG14" s="382"/>
      <c r="BH14" s="382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60"/>
      <c r="BW14" s="160"/>
      <c r="BX14" s="160"/>
      <c r="BY14" s="160"/>
      <c r="BZ14" s="160"/>
      <c r="CA14" s="160"/>
      <c r="CB14" s="160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</row>
    <row r="15" spans="2:96" s="158" customFormat="1" ht="18" customHeight="1">
      <c r="B15" s="388">
        <v>1</v>
      </c>
      <c r="C15" s="388"/>
      <c r="D15" s="389">
        <v>1</v>
      </c>
      <c r="E15" s="389"/>
      <c r="F15" s="389"/>
      <c r="G15" s="389"/>
      <c r="H15" s="389"/>
      <c r="I15" s="389"/>
      <c r="J15" s="390">
        <v>0.5743055555555555</v>
      </c>
      <c r="K15" s="390"/>
      <c r="L15" s="390"/>
      <c r="M15" s="390"/>
      <c r="N15" s="390"/>
      <c r="O15" s="384" t="str">
        <f>L4</f>
        <v>1. FC Köln</v>
      </c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219" t="s">
        <v>11</v>
      </c>
      <c r="AF15" s="385" t="str">
        <f>L5</f>
        <v>ATC Hengelo (NL)</v>
      </c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6">
        <v>1</v>
      </c>
      <c r="AX15" s="386"/>
      <c r="AY15" s="219" t="s">
        <v>12</v>
      </c>
      <c r="AZ15" s="387">
        <v>0</v>
      </c>
      <c r="BA15" s="387"/>
      <c r="BB15" s="391"/>
      <c r="BC15" s="391"/>
      <c r="BE15" s="159"/>
      <c r="BF15" s="162">
        <f>IF(ISBLANK(AW15),"0",IF(AW15&gt;AZ15,3,IF(AW15=AZ15,1,0)))</f>
        <v>3</v>
      </c>
      <c r="BG15" s="162" t="s">
        <v>12</v>
      </c>
      <c r="BH15" s="162">
        <f>IF(ISBLANK(AZ15),"0",IF(AZ15&gt;AW15,3,IF(AZ15=AW15,1,0)))</f>
        <v>0</v>
      </c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60"/>
      <c r="BW15" s="160"/>
      <c r="BX15" s="160"/>
      <c r="BY15" s="160"/>
      <c r="BZ15" s="160"/>
      <c r="CA15" s="160"/>
      <c r="CB15" s="160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</row>
    <row r="16" spans="1:96" s="158" customFormat="1" ht="18" customHeight="1">
      <c r="A16" s="161"/>
      <c r="B16" s="392">
        <v>2</v>
      </c>
      <c r="C16" s="392"/>
      <c r="D16" s="393">
        <v>2</v>
      </c>
      <c r="E16" s="393"/>
      <c r="F16" s="393"/>
      <c r="G16" s="393"/>
      <c r="H16" s="393"/>
      <c r="I16" s="393"/>
      <c r="J16" s="394">
        <v>0.5743055555555555</v>
      </c>
      <c r="K16" s="394"/>
      <c r="L16" s="394"/>
      <c r="M16" s="394"/>
      <c r="N16" s="394"/>
      <c r="O16" s="395" t="str">
        <f>L6</f>
        <v>DSC Arminia Bielefeld</v>
      </c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220" t="s">
        <v>11</v>
      </c>
      <c r="AF16" s="396" t="str">
        <f>L7</f>
        <v>BV 04 Düsseldorf</v>
      </c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7">
        <v>3</v>
      </c>
      <c r="AX16" s="397"/>
      <c r="AY16" s="220" t="s">
        <v>12</v>
      </c>
      <c r="AZ16" s="398">
        <v>0</v>
      </c>
      <c r="BA16" s="398"/>
      <c r="BB16" s="399"/>
      <c r="BC16" s="399"/>
      <c r="BE16" s="159"/>
      <c r="BF16" s="162">
        <f aca="true" t="shared" si="0" ref="BF16:BF33">IF(ISBLANK(AW16),"0",IF(AW16&gt;AZ16,3,IF(AW16=AZ16,1,0)))</f>
        <v>3</v>
      </c>
      <c r="BG16" s="162" t="s">
        <v>12</v>
      </c>
      <c r="BH16" s="162">
        <f aca="true" t="shared" si="1" ref="BH16:BH33">IF(ISBLANK(AZ16),"0",IF(AZ16&gt;AW16,3,IF(AZ16=AW16,1,0)))</f>
        <v>0</v>
      </c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60"/>
      <c r="BW16" s="160"/>
      <c r="BX16" s="160"/>
      <c r="BY16" s="160"/>
      <c r="BZ16" s="160"/>
      <c r="CA16" s="160"/>
      <c r="CB16" s="160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</row>
    <row r="17" spans="1:96" s="158" customFormat="1" ht="18" customHeight="1" thickBot="1">
      <c r="A17" s="161"/>
      <c r="B17" s="404">
        <v>3</v>
      </c>
      <c r="C17" s="404"/>
      <c r="D17" s="405">
        <v>3</v>
      </c>
      <c r="E17" s="405"/>
      <c r="F17" s="405"/>
      <c r="G17" s="405"/>
      <c r="H17" s="405"/>
      <c r="I17" s="405"/>
      <c r="J17" s="406">
        <v>0.5743055555555555</v>
      </c>
      <c r="K17" s="406"/>
      <c r="L17" s="406"/>
      <c r="M17" s="406"/>
      <c r="N17" s="406"/>
      <c r="O17" s="400" t="str">
        <f>L8</f>
        <v>1. SC Znojmo (CZ)</v>
      </c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221" t="s">
        <v>11</v>
      </c>
      <c r="AF17" s="401" t="str">
        <f>L9</f>
        <v>TURA Duisburg</v>
      </c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2">
        <v>0</v>
      </c>
      <c r="AX17" s="402"/>
      <c r="AY17" s="221" t="s">
        <v>12</v>
      </c>
      <c r="AZ17" s="403">
        <v>2</v>
      </c>
      <c r="BA17" s="403"/>
      <c r="BB17" s="407"/>
      <c r="BC17" s="407"/>
      <c r="BE17" s="159"/>
      <c r="BF17" s="162">
        <f t="shared" si="0"/>
        <v>0</v>
      </c>
      <c r="BG17" s="162" t="s">
        <v>12</v>
      </c>
      <c r="BH17" s="162">
        <f t="shared" si="1"/>
        <v>3</v>
      </c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60"/>
      <c r="BW17" s="160"/>
      <c r="BX17" s="160"/>
      <c r="BY17" s="160"/>
      <c r="BZ17" s="160"/>
      <c r="CA17" s="160"/>
      <c r="CB17" s="160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</row>
    <row r="18" spans="1:96" s="158" customFormat="1" ht="18" customHeight="1">
      <c r="A18" s="161"/>
      <c r="B18" s="388">
        <v>4</v>
      </c>
      <c r="C18" s="388"/>
      <c r="D18" s="389">
        <v>1</v>
      </c>
      <c r="E18" s="389"/>
      <c r="F18" s="389"/>
      <c r="G18" s="389"/>
      <c r="H18" s="389"/>
      <c r="I18" s="389"/>
      <c r="J18" s="390">
        <v>0.5979166666666667</v>
      </c>
      <c r="K18" s="390"/>
      <c r="L18" s="390"/>
      <c r="M18" s="390"/>
      <c r="N18" s="390"/>
      <c r="O18" s="384" t="str">
        <f>L10</f>
        <v>Garather SV II</v>
      </c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219" t="s">
        <v>11</v>
      </c>
      <c r="AF18" s="385" t="str">
        <f>L4</f>
        <v>1. FC Köln</v>
      </c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6">
        <v>0</v>
      </c>
      <c r="AX18" s="386"/>
      <c r="AY18" s="219"/>
      <c r="AZ18" s="387">
        <v>6</v>
      </c>
      <c r="BA18" s="387"/>
      <c r="BB18" s="391"/>
      <c r="BC18" s="391"/>
      <c r="BE18" s="159"/>
      <c r="BF18" s="162">
        <f t="shared" si="0"/>
        <v>0</v>
      </c>
      <c r="BG18" s="162" t="s">
        <v>12</v>
      </c>
      <c r="BH18" s="162">
        <f t="shared" si="1"/>
        <v>3</v>
      </c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160"/>
      <c r="BX18" s="160"/>
      <c r="BY18" s="160"/>
      <c r="BZ18" s="160"/>
      <c r="CA18" s="160"/>
      <c r="CB18" s="160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</row>
    <row r="19" spans="1:96" s="158" customFormat="1" ht="18" customHeight="1">
      <c r="A19" s="161"/>
      <c r="B19" s="412">
        <v>5</v>
      </c>
      <c r="C19" s="412"/>
      <c r="D19" s="413">
        <v>2</v>
      </c>
      <c r="E19" s="413"/>
      <c r="F19" s="413"/>
      <c r="G19" s="413"/>
      <c r="H19" s="413"/>
      <c r="I19" s="413"/>
      <c r="J19" s="394">
        <v>0.5979166666666667</v>
      </c>
      <c r="K19" s="394"/>
      <c r="L19" s="394"/>
      <c r="M19" s="394"/>
      <c r="N19" s="394"/>
      <c r="O19" s="408" t="str">
        <f>L5</f>
        <v>ATC Hengelo (NL)</v>
      </c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222" t="s">
        <v>11</v>
      </c>
      <c r="AF19" s="409" t="str">
        <f>L7</f>
        <v>BV 04 Düsseldorf</v>
      </c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10">
        <v>1</v>
      </c>
      <c r="AX19" s="410"/>
      <c r="AY19" s="222" t="s">
        <v>12</v>
      </c>
      <c r="AZ19" s="411">
        <v>1</v>
      </c>
      <c r="BA19" s="411"/>
      <c r="BB19" s="414"/>
      <c r="BC19" s="414"/>
      <c r="BE19" s="159"/>
      <c r="BF19" s="162">
        <f t="shared" si="0"/>
        <v>1</v>
      </c>
      <c r="BG19" s="162" t="s">
        <v>12</v>
      </c>
      <c r="BH19" s="162">
        <f t="shared" si="1"/>
        <v>1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60"/>
      <c r="BX19" s="160"/>
      <c r="BY19" s="160"/>
      <c r="BZ19" s="160"/>
      <c r="CA19" s="160"/>
      <c r="CB19" s="160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</row>
    <row r="20" spans="1:96" s="158" customFormat="1" ht="18" customHeight="1" thickBot="1">
      <c r="A20" s="161"/>
      <c r="B20" s="404">
        <v>6</v>
      </c>
      <c r="C20" s="404"/>
      <c r="D20" s="405">
        <v>3</v>
      </c>
      <c r="E20" s="405"/>
      <c r="F20" s="405"/>
      <c r="G20" s="405"/>
      <c r="H20" s="405"/>
      <c r="I20" s="405"/>
      <c r="J20" s="406">
        <v>0.5979166666666667</v>
      </c>
      <c r="K20" s="406"/>
      <c r="L20" s="406"/>
      <c r="M20" s="406"/>
      <c r="N20" s="406"/>
      <c r="O20" s="400" t="str">
        <f>L6</f>
        <v>DSC Arminia Bielefeld</v>
      </c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221" t="s">
        <v>11</v>
      </c>
      <c r="AF20" s="401" t="str">
        <f>L8</f>
        <v>1. SC Znojmo (CZ)</v>
      </c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2">
        <v>4</v>
      </c>
      <c r="AX20" s="402"/>
      <c r="AY20" s="221" t="s">
        <v>12</v>
      </c>
      <c r="AZ20" s="403">
        <v>0</v>
      </c>
      <c r="BA20" s="403"/>
      <c r="BB20" s="407"/>
      <c r="BC20" s="407"/>
      <c r="BE20" s="159"/>
      <c r="BF20" s="162">
        <f t="shared" si="0"/>
        <v>3</v>
      </c>
      <c r="BG20" s="162" t="s">
        <v>12</v>
      </c>
      <c r="BH20" s="162">
        <f t="shared" si="1"/>
        <v>0</v>
      </c>
      <c r="BI20" s="159"/>
      <c r="BJ20" s="159"/>
      <c r="BK20" s="154"/>
      <c r="BL20" s="154"/>
      <c r="BM20" s="154"/>
      <c r="BN20" s="154"/>
      <c r="BO20" s="154"/>
      <c r="BP20" s="154"/>
      <c r="BQ20" s="154"/>
      <c r="BR20" s="154"/>
      <c r="BS20" s="154"/>
      <c r="BT20" s="159"/>
      <c r="BU20" s="159"/>
      <c r="BV20" s="160"/>
      <c r="BW20" s="160"/>
      <c r="BX20" s="160"/>
      <c r="BY20" s="160"/>
      <c r="BZ20" s="160"/>
      <c r="CA20" s="160"/>
      <c r="CB20" s="160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</row>
    <row r="21" spans="1:96" s="158" customFormat="1" ht="18" customHeight="1">
      <c r="A21" s="161"/>
      <c r="B21" s="388">
        <v>7</v>
      </c>
      <c r="C21" s="388"/>
      <c r="D21" s="389">
        <v>1</v>
      </c>
      <c r="E21" s="389"/>
      <c r="F21" s="389"/>
      <c r="G21" s="389"/>
      <c r="H21" s="389"/>
      <c r="I21" s="389"/>
      <c r="J21" s="390">
        <v>0.6215277777777778</v>
      </c>
      <c r="K21" s="390"/>
      <c r="L21" s="390"/>
      <c r="M21" s="390"/>
      <c r="N21" s="390"/>
      <c r="O21" s="384" t="str">
        <f>L4</f>
        <v>1. FC Köln</v>
      </c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219" t="s">
        <v>11</v>
      </c>
      <c r="AF21" s="385" t="str">
        <f>L9</f>
        <v>TURA Duisburg</v>
      </c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6">
        <v>2</v>
      </c>
      <c r="AX21" s="386"/>
      <c r="AY21" s="219" t="s">
        <v>12</v>
      </c>
      <c r="AZ21" s="387">
        <v>0</v>
      </c>
      <c r="BA21" s="387"/>
      <c r="BB21" s="391"/>
      <c r="BC21" s="391"/>
      <c r="BD21" s="223"/>
      <c r="BE21" s="159"/>
      <c r="BF21" s="162">
        <f t="shared" si="0"/>
        <v>3</v>
      </c>
      <c r="BG21" s="162" t="s">
        <v>12</v>
      </c>
      <c r="BH21" s="162">
        <f t="shared" si="1"/>
        <v>0</v>
      </c>
      <c r="BI21" s="159"/>
      <c r="BJ21" s="159"/>
      <c r="BK21" s="165"/>
      <c r="BL21" s="165"/>
      <c r="BM21" s="173" t="str">
        <f>$L$4</f>
        <v>1. FC Köln</v>
      </c>
      <c r="BN21" s="163">
        <f>COUNT($AW$15,$AZ$18,$AW$21,$AZ$24,$AW$27,$AZ$30)</f>
        <v>6</v>
      </c>
      <c r="BO21" s="163">
        <f>SUM($BF$15+$BH$18+$BF$21+$BH$24+$BF$27+$BH$30)</f>
        <v>15</v>
      </c>
      <c r="BP21" s="163">
        <f>SUM($AW$15+$AZ$18+$AW$21+$AZ$24+$AW$27+$AZ$30)</f>
        <v>13</v>
      </c>
      <c r="BQ21" s="164" t="s">
        <v>12</v>
      </c>
      <c r="BR21" s="163">
        <f>SUM($AZ$15+$AW$18+$AZ$21+$AW$24+$AZ$27+$AW$30)</f>
        <v>2</v>
      </c>
      <c r="BS21" s="163">
        <f aca="true" t="shared" si="2" ref="BS21:BS27">SUM(BP21-BR21)</f>
        <v>11</v>
      </c>
      <c r="BT21" s="159"/>
      <c r="BU21" s="159"/>
      <c r="BV21" s="160"/>
      <c r="BW21" s="160"/>
      <c r="BX21" s="160"/>
      <c r="BY21" s="160"/>
      <c r="BZ21" s="160"/>
      <c r="CA21" s="160"/>
      <c r="CB21" s="160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</row>
    <row r="22" spans="1:96" s="158" customFormat="1" ht="18" customHeight="1">
      <c r="A22" s="161"/>
      <c r="B22" s="412">
        <v>8</v>
      </c>
      <c r="C22" s="412"/>
      <c r="D22" s="413">
        <v>2</v>
      </c>
      <c r="E22" s="413"/>
      <c r="F22" s="413"/>
      <c r="G22" s="413"/>
      <c r="H22" s="413"/>
      <c r="I22" s="413"/>
      <c r="J22" s="394">
        <v>0.6215277777777778</v>
      </c>
      <c r="K22" s="394"/>
      <c r="L22" s="394"/>
      <c r="M22" s="394"/>
      <c r="N22" s="394"/>
      <c r="O22" s="408" t="str">
        <f>L7</f>
        <v>BV 04 Düsseldorf</v>
      </c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222" t="s">
        <v>11</v>
      </c>
      <c r="AF22" s="409" t="str">
        <f>L10</f>
        <v>Garather SV II</v>
      </c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10">
        <v>1</v>
      </c>
      <c r="AX22" s="410"/>
      <c r="AY22" s="222" t="s">
        <v>12</v>
      </c>
      <c r="AZ22" s="411">
        <v>3</v>
      </c>
      <c r="BA22" s="411"/>
      <c r="BB22" s="414"/>
      <c r="BC22" s="414"/>
      <c r="BD22" s="223"/>
      <c r="BE22" s="159"/>
      <c r="BF22" s="162">
        <f t="shared" si="0"/>
        <v>0</v>
      </c>
      <c r="BG22" s="162" t="s">
        <v>12</v>
      </c>
      <c r="BH22" s="162">
        <f t="shared" si="1"/>
        <v>3</v>
      </c>
      <c r="BI22" s="159"/>
      <c r="BJ22" s="159"/>
      <c r="BK22" s="165"/>
      <c r="BL22" s="165"/>
      <c r="BM22" s="174" t="str">
        <f>$L$5</f>
        <v>ATC Hengelo (NL)</v>
      </c>
      <c r="BN22" s="163">
        <f>COUNT($AZ$15,$AW$19,$AW$23,$AZ$26,$AW$29,$AZ$34)</f>
        <v>6</v>
      </c>
      <c r="BO22" s="163">
        <f>SUM($BH$15+$BF$19+$BF$23+$BH$26+$BF$29+$BH$34)</f>
        <v>1</v>
      </c>
      <c r="BP22" s="163">
        <f>SUM($AZ$15+$AW$19+$AW$23+$AZ$26+$AW$29+$AZ$34)</f>
        <v>2</v>
      </c>
      <c r="BQ22" s="164" t="s">
        <v>12</v>
      </c>
      <c r="BR22" s="163">
        <f>SUM($AW$15+$AZ$19+$AZ$23+$AW$26+$AZ$29+$AW$34)</f>
        <v>10</v>
      </c>
      <c r="BS22" s="163">
        <f t="shared" si="2"/>
        <v>-8</v>
      </c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</row>
    <row r="23" spans="1:96" s="158" customFormat="1" ht="18" customHeight="1" thickBot="1">
      <c r="A23" s="161"/>
      <c r="B23" s="404">
        <v>9</v>
      </c>
      <c r="C23" s="404"/>
      <c r="D23" s="405">
        <v>3</v>
      </c>
      <c r="E23" s="405"/>
      <c r="F23" s="405"/>
      <c r="G23" s="405"/>
      <c r="H23" s="405"/>
      <c r="I23" s="405"/>
      <c r="J23" s="406">
        <v>0.6215277777777778</v>
      </c>
      <c r="K23" s="406"/>
      <c r="L23" s="406"/>
      <c r="M23" s="406"/>
      <c r="N23" s="406"/>
      <c r="O23" s="400" t="str">
        <f>L5</f>
        <v>ATC Hengelo (NL)</v>
      </c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221" t="s">
        <v>11</v>
      </c>
      <c r="AF23" s="401" t="str">
        <f>L6</f>
        <v>DSC Arminia Bielefeld</v>
      </c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2">
        <v>0</v>
      </c>
      <c r="AX23" s="402"/>
      <c r="AY23" s="221" t="s">
        <v>12</v>
      </c>
      <c r="AZ23" s="403">
        <v>4</v>
      </c>
      <c r="BA23" s="403"/>
      <c r="BB23" s="407"/>
      <c r="BC23" s="407"/>
      <c r="BD23" s="223"/>
      <c r="BE23" s="159"/>
      <c r="BF23" s="162">
        <f t="shared" si="0"/>
        <v>0</v>
      </c>
      <c r="BG23" s="162" t="s">
        <v>12</v>
      </c>
      <c r="BH23" s="162">
        <f t="shared" si="1"/>
        <v>3</v>
      </c>
      <c r="BI23" s="159"/>
      <c r="BJ23" s="159"/>
      <c r="BK23" s="165"/>
      <c r="BL23" s="165"/>
      <c r="BM23" s="174" t="str">
        <f>$L$6</f>
        <v>DSC Arminia Bielefeld</v>
      </c>
      <c r="BN23" s="163">
        <f>COUNT($AW$16,$AW$20,$AZ$23,$AZ$25,$AW$30,$AZ$33)</f>
        <v>6</v>
      </c>
      <c r="BO23" s="163">
        <f>SUM($BF$16+$BF$20+$BH$23+$BH$25+$BF$30+$BH$33)</f>
        <v>18</v>
      </c>
      <c r="BP23" s="163">
        <f>SUM($AW$16+$AW$20+$AZ$23+$AZ$25+$AW$30+$AZ$33)</f>
        <v>21</v>
      </c>
      <c r="BQ23" s="164" t="s">
        <v>12</v>
      </c>
      <c r="BR23" s="163">
        <f>SUM($AZ$16+$AZ$20+$AW$23+$AW$25+$AZ$30+$AW$33)</f>
        <v>1</v>
      </c>
      <c r="BS23" s="163">
        <f t="shared" si="2"/>
        <v>20</v>
      </c>
      <c r="BT23" s="159"/>
      <c r="BU23" s="159"/>
      <c r="BV23" s="160"/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</row>
    <row r="24" spans="1:96" s="158" customFormat="1" ht="18" customHeight="1">
      <c r="A24" s="161"/>
      <c r="B24" s="388">
        <v>10</v>
      </c>
      <c r="C24" s="388"/>
      <c r="D24" s="389">
        <v>1</v>
      </c>
      <c r="E24" s="389"/>
      <c r="F24" s="389"/>
      <c r="G24" s="389"/>
      <c r="H24" s="389"/>
      <c r="I24" s="389"/>
      <c r="J24" s="390">
        <v>0.6451388888888888</v>
      </c>
      <c r="K24" s="390"/>
      <c r="L24" s="390"/>
      <c r="M24" s="390"/>
      <c r="N24" s="390"/>
      <c r="O24" s="384" t="str">
        <f>L8</f>
        <v>1. SC Znojmo (CZ)</v>
      </c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219" t="s">
        <v>11</v>
      </c>
      <c r="AF24" s="385" t="str">
        <f>L4</f>
        <v>1. FC Köln</v>
      </c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6">
        <v>0</v>
      </c>
      <c r="AX24" s="386"/>
      <c r="AY24" s="219" t="s">
        <v>12</v>
      </c>
      <c r="AZ24" s="387">
        <v>1</v>
      </c>
      <c r="BA24" s="387"/>
      <c r="BB24" s="391"/>
      <c r="BC24" s="391"/>
      <c r="BD24" s="223"/>
      <c r="BE24" s="159"/>
      <c r="BF24" s="162">
        <f t="shared" si="0"/>
        <v>0</v>
      </c>
      <c r="BG24" s="162" t="s">
        <v>12</v>
      </c>
      <c r="BH24" s="162">
        <f t="shared" si="1"/>
        <v>3</v>
      </c>
      <c r="BI24" s="159"/>
      <c r="BJ24" s="159"/>
      <c r="BK24" s="165"/>
      <c r="BL24" s="165"/>
      <c r="BM24" s="174" t="str">
        <f>$L$7</f>
        <v>BV 04 Düsseldorf</v>
      </c>
      <c r="BN24" s="163">
        <f>COUNT($AZ$16,$AZ$19,$AW$22,$AZ$27,$AW$31,$AW$35)</f>
        <v>6</v>
      </c>
      <c r="BO24" s="163">
        <f>SUM($BH$16+$BH$19+$BF$22+$BH$27+$BF$31+$BF$35)</f>
        <v>1</v>
      </c>
      <c r="BP24" s="163">
        <f>SUM($AZ$16+$AZ$19+$AW$22+$AZ$27+$AW$31+$AW$35)</f>
        <v>2</v>
      </c>
      <c r="BQ24" s="164" t="s">
        <v>12</v>
      </c>
      <c r="BR24" s="163">
        <f>SUM($AW$16+$AW$19+$AZ$22+$AW$27+$AZ$31+$AZ$35)</f>
        <v>13</v>
      </c>
      <c r="BS24" s="163">
        <f t="shared" si="2"/>
        <v>-11</v>
      </c>
      <c r="BT24" s="159"/>
      <c r="BU24" s="159"/>
      <c r="BV24" s="160"/>
      <c r="BW24" s="160"/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</row>
    <row r="25" spans="1:96" s="158" customFormat="1" ht="18" customHeight="1">
      <c r="A25" s="161"/>
      <c r="B25" s="412">
        <v>11</v>
      </c>
      <c r="C25" s="412"/>
      <c r="D25" s="413">
        <v>2</v>
      </c>
      <c r="E25" s="413"/>
      <c r="F25" s="413"/>
      <c r="G25" s="413"/>
      <c r="H25" s="413"/>
      <c r="I25" s="413"/>
      <c r="J25" s="394">
        <v>0.6451388888888888</v>
      </c>
      <c r="K25" s="394"/>
      <c r="L25" s="394"/>
      <c r="M25" s="394"/>
      <c r="N25" s="394"/>
      <c r="O25" s="408" t="str">
        <f>L10</f>
        <v>Garather SV II</v>
      </c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222" t="s">
        <v>11</v>
      </c>
      <c r="AF25" s="409" t="str">
        <f>L6</f>
        <v>DSC Arminia Bielefeld</v>
      </c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10">
        <v>0</v>
      </c>
      <c r="AX25" s="410"/>
      <c r="AY25" s="222" t="s">
        <v>12</v>
      </c>
      <c r="AZ25" s="411">
        <v>4</v>
      </c>
      <c r="BA25" s="411"/>
      <c r="BB25" s="414"/>
      <c r="BC25" s="414"/>
      <c r="BD25" s="223"/>
      <c r="BE25" s="159"/>
      <c r="BF25" s="162">
        <f t="shared" si="0"/>
        <v>0</v>
      </c>
      <c r="BG25" s="162" t="s">
        <v>12</v>
      </c>
      <c r="BH25" s="162">
        <f t="shared" si="1"/>
        <v>3</v>
      </c>
      <c r="BI25" s="159"/>
      <c r="BJ25" s="159"/>
      <c r="BK25" s="165"/>
      <c r="BL25" s="165"/>
      <c r="BM25" s="174" t="str">
        <f>$L$8</f>
        <v>1. SC Znojmo (CZ)</v>
      </c>
      <c r="BN25" s="163">
        <f>COUNT($AW$17,$AZ$20,$AW$24,$AZ$29,$AW$32,$AZ$35)</f>
        <v>6</v>
      </c>
      <c r="BO25" s="163">
        <f>SUM($BF$17+$BH$20+$BF$24+$BH$29+$BF$32+$BH$35)</f>
        <v>9</v>
      </c>
      <c r="BP25" s="163">
        <f>SUM($AW$17+$AZ$20+$AW$24+$AZ$29+$AW$32+$AZ$35)</f>
        <v>4</v>
      </c>
      <c r="BQ25" s="164" t="s">
        <v>12</v>
      </c>
      <c r="BR25" s="163">
        <f>SUM($AZ$17+$AW$20+$AZ$24+$AW$29+$AZ$32+$AW$35)</f>
        <v>7</v>
      </c>
      <c r="BS25" s="163">
        <f t="shared" si="2"/>
        <v>-3</v>
      </c>
      <c r="BT25" s="159"/>
      <c r="BU25" s="159"/>
      <c r="BV25" s="160"/>
      <c r="BW25" s="160"/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</row>
    <row r="26" spans="1:96" s="158" customFormat="1" ht="18" customHeight="1" thickBot="1">
      <c r="A26" s="161"/>
      <c r="B26" s="404">
        <v>12</v>
      </c>
      <c r="C26" s="404"/>
      <c r="D26" s="405">
        <v>3</v>
      </c>
      <c r="E26" s="405"/>
      <c r="F26" s="405"/>
      <c r="G26" s="405"/>
      <c r="H26" s="405"/>
      <c r="I26" s="405"/>
      <c r="J26" s="406">
        <v>0.6451388888888888</v>
      </c>
      <c r="K26" s="406"/>
      <c r="L26" s="406"/>
      <c r="M26" s="406"/>
      <c r="N26" s="406"/>
      <c r="O26" s="400" t="str">
        <f>L9</f>
        <v>TURA Duisburg</v>
      </c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221" t="s">
        <v>11</v>
      </c>
      <c r="AF26" s="401" t="str">
        <f>L5</f>
        <v>ATC Hengelo (NL)</v>
      </c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2">
        <v>2</v>
      </c>
      <c r="AX26" s="402"/>
      <c r="AY26" s="221" t="s">
        <v>12</v>
      </c>
      <c r="AZ26" s="403">
        <v>1</v>
      </c>
      <c r="BA26" s="403"/>
      <c r="BB26" s="407"/>
      <c r="BC26" s="407"/>
      <c r="BD26" s="223"/>
      <c r="BE26" s="159"/>
      <c r="BF26" s="162">
        <f t="shared" si="0"/>
        <v>3</v>
      </c>
      <c r="BG26" s="162" t="s">
        <v>12</v>
      </c>
      <c r="BH26" s="162">
        <f t="shared" si="1"/>
        <v>0</v>
      </c>
      <c r="BI26" s="159"/>
      <c r="BJ26" s="159"/>
      <c r="BK26" s="159"/>
      <c r="BL26" s="159"/>
      <c r="BM26" s="174" t="str">
        <f>$L$9</f>
        <v>TURA Duisburg</v>
      </c>
      <c r="BN26" s="163">
        <f>COUNT($AZ$17,$AZ$21,$AW$26,$AW$28,$AZ$31,$AW$33)</f>
        <v>6</v>
      </c>
      <c r="BO26" s="163">
        <f>SUM($BH$17+$BH$21+$BF$26+$BF$28+$BH$31+$BF$33)</f>
        <v>12</v>
      </c>
      <c r="BP26" s="163">
        <f>SUM($AZ$17+$AZ$21+$AW$26+$AW$28+$AZ$31+$AW$33)</f>
        <v>9</v>
      </c>
      <c r="BQ26" s="164" t="s">
        <v>12</v>
      </c>
      <c r="BR26" s="163">
        <f>SUM($AW$17+$AW$21+$AZ$26+$AZ$28+$AW$31+$AZ$33)</f>
        <v>7</v>
      </c>
      <c r="BS26" s="163">
        <f t="shared" si="2"/>
        <v>2</v>
      </c>
      <c r="BT26" s="159"/>
      <c r="BU26" s="159"/>
      <c r="BV26" s="160"/>
      <c r="BW26" s="160"/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</row>
    <row r="27" spans="1:96" s="158" customFormat="1" ht="18" customHeight="1">
      <c r="A27" s="161"/>
      <c r="B27" s="388">
        <v>13</v>
      </c>
      <c r="C27" s="388"/>
      <c r="D27" s="389">
        <v>1</v>
      </c>
      <c r="E27" s="389"/>
      <c r="F27" s="389"/>
      <c r="G27" s="389"/>
      <c r="H27" s="389"/>
      <c r="I27" s="389"/>
      <c r="J27" s="390">
        <v>0.6687500000000001</v>
      </c>
      <c r="K27" s="390"/>
      <c r="L27" s="390"/>
      <c r="M27" s="390"/>
      <c r="N27" s="390"/>
      <c r="O27" s="384" t="str">
        <f>L4</f>
        <v>1. FC Köln</v>
      </c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219" t="s">
        <v>11</v>
      </c>
      <c r="AF27" s="385" t="s">
        <v>174</v>
      </c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6">
        <v>3</v>
      </c>
      <c r="AX27" s="386"/>
      <c r="AY27" s="219" t="s">
        <v>12</v>
      </c>
      <c r="AZ27" s="387">
        <v>0</v>
      </c>
      <c r="BA27" s="387"/>
      <c r="BB27" s="391"/>
      <c r="BC27" s="391"/>
      <c r="BD27" s="223"/>
      <c r="BE27" s="159"/>
      <c r="BF27" s="162">
        <f t="shared" si="0"/>
        <v>3</v>
      </c>
      <c r="BG27" s="162" t="s">
        <v>12</v>
      </c>
      <c r="BH27" s="162">
        <f t="shared" si="1"/>
        <v>0</v>
      </c>
      <c r="BI27" s="159"/>
      <c r="BJ27" s="154"/>
      <c r="BK27" s="154"/>
      <c r="BL27" s="154"/>
      <c r="BM27" s="174" t="str">
        <f>$L$10</f>
        <v>Garather SV II</v>
      </c>
      <c r="BN27" s="163">
        <f>COUNT($AW$18,$AZ$22,$AW$25,$AZ$28,$AZ$32,$AW$34)</f>
        <v>6</v>
      </c>
      <c r="BO27" s="163">
        <f>SUM($BF$18+$BH$22+$BF$25+$BH$28+$BH$32+$BF$34)</f>
        <v>6</v>
      </c>
      <c r="BP27" s="163">
        <f>SUM($AW$18+$AZ$22+$AW$25+$AZ$28+$AZ$32+$AW$34)</f>
        <v>4</v>
      </c>
      <c r="BQ27" s="164" t="s">
        <v>12</v>
      </c>
      <c r="BR27" s="163">
        <f>SUM($AZ$18+$AW$22+$AZ$25+$AW$28+$AW$32+$AZ$34)</f>
        <v>15</v>
      </c>
      <c r="BS27" s="163">
        <f t="shared" si="2"/>
        <v>-11</v>
      </c>
      <c r="BT27" s="159"/>
      <c r="BU27" s="159"/>
      <c r="BV27" s="160"/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</row>
    <row r="28" spans="1:96" s="158" customFormat="1" ht="18" customHeight="1">
      <c r="A28" s="161"/>
      <c r="B28" s="412">
        <v>14</v>
      </c>
      <c r="C28" s="412"/>
      <c r="D28" s="413">
        <v>2</v>
      </c>
      <c r="E28" s="413"/>
      <c r="F28" s="413"/>
      <c r="G28" s="413"/>
      <c r="H28" s="413"/>
      <c r="I28" s="413"/>
      <c r="J28" s="394">
        <v>0.6687500000000001</v>
      </c>
      <c r="K28" s="394"/>
      <c r="L28" s="394"/>
      <c r="M28" s="394"/>
      <c r="N28" s="394"/>
      <c r="O28" s="408" t="str">
        <f>L9</f>
        <v>TURA Duisburg</v>
      </c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222" t="s">
        <v>11</v>
      </c>
      <c r="AF28" s="409" t="str">
        <f>L10</f>
        <v>Garather SV II</v>
      </c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10">
        <v>2</v>
      </c>
      <c r="AX28" s="410"/>
      <c r="AY28" s="222" t="s">
        <v>12</v>
      </c>
      <c r="AZ28" s="411">
        <v>0</v>
      </c>
      <c r="BA28" s="411"/>
      <c r="BB28" s="414"/>
      <c r="BC28" s="414"/>
      <c r="BD28" s="223"/>
      <c r="BE28" s="159"/>
      <c r="BF28" s="162">
        <f t="shared" si="0"/>
        <v>3</v>
      </c>
      <c r="BG28" s="162" t="s">
        <v>12</v>
      </c>
      <c r="BH28" s="162">
        <f t="shared" si="1"/>
        <v>0</v>
      </c>
      <c r="BI28" s="159"/>
      <c r="BJ28" s="159"/>
      <c r="BK28" s="165"/>
      <c r="BL28" s="165"/>
      <c r="BM28" s="174"/>
      <c r="BN28" s="163"/>
      <c r="BO28" s="163"/>
      <c r="BP28" s="164"/>
      <c r="BQ28" s="163"/>
      <c r="BR28" s="163"/>
      <c r="BS28" s="163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</row>
    <row r="29" spans="1:96" s="158" customFormat="1" ht="18" customHeight="1" thickBot="1">
      <c r="A29" s="161"/>
      <c r="B29" s="404">
        <v>15</v>
      </c>
      <c r="C29" s="404"/>
      <c r="D29" s="405">
        <v>3</v>
      </c>
      <c r="E29" s="405"/>
      <c r="F29" s="405"/>
      <c r="G29" s="405"/>
      <c r="H29" s="405"/>
      <c r="I29" s="405"/>
      <c r="J29" s="406">
        <v>0.6687500000000001</v>
      </c>
      <c r="K29" s="406"/>
      <c r="L29" s="406"/>
      <c r="M29" s="406"/>
      <c r="N29" s="406"/>
      <c r="O29" s="400" t="str">
        <f aca="true" t="shared" si="3" ref="O29:O34">L5</f>
        <v>ATC Hengelo (NL)</v>
      </c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221" t="s">
        <v>11</v>
      </c>
      <c r="AF29" s="401" t="str">
        <f>L8</f>
        <v>1. SC Znojmo (CZ)</v>
      </c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2">
        <v>0</v>
      </c>
      <c r="AX29" s="402"/>
      <c r="AY29" s="221" t="s">
        <v>12</v>
      </c>
      <c r="AZ29" s="403">
        <v>1</v>
      </c>
      <c r="BA29" s="403"/>
      <c r="BB29" s="407"/>
      <c r="BC29" s="407"/>
      <c r="BD29" s="223"/>
      <c r="BE29" s="159"/>
      <c r="BF29" s="162">
        <f t="shared" si="0"/>
        <v>0</v>
      </c>
      <c r="BG29" s="162" t="s">
        <v>12</v>
      </c>
      <c r="BH29" s="162">
        <f t="shared" si="1"/>
        <v>3</v>
      </c>
      <c r="BI29" s="159"/>
      <c r="BJ29" s="159"/>
      <c r="BK29" s="165"/>
      <c r="BL29" s="165"/>
      <c r="BM29" s="174"/>
      <c r="BN29" s="163"/>
      <c r="BO29" s="163"/>
      <c r="BP29" s="164"/>
      <c r="BQ29" s="163"/>
      <c r="BR29" s="163"/>
      <c r="BS29" s="163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</row>
    <row r="30" spans="1:96" s="158" customFormat="1" ht="18" customHeight="1">
      <c r="A30" s="161"/>
      <c r="B30" s="388">
        <v>16</v>
      </c>
      <c r="C30" s="388"/>
      <c r="D30" s="389">
        <v>1</v>
      </c>
      <c r="E30" s="389"/>
      <c r="F30" s="389"/>
      <c r="G30" s="389"/>
      <c r="H30" s="389"/>
      <c r="I30" s="389"/>
      <c r="J30" s="390">
        <v>0.6923611111111111</v>
      </c>
      <c r="K30" s="390"/>
      <c r="L30" s="390"/>
      <c r="M30" s="390"/>
      <c r="N30" s="390"/>
      <c r="O30" s="384" t="str">
        <f t="shared" si="3"/>
        <v>DSC Arminia Bielefeld</v>
      </c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219" t="s">
        <v>11</v>
      </c>
      <c r="AF30" s="385" t="str">
        <f>L4</f>
        <v>1. FC Köln</v>
      </c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385"/>
      <c r="AW30" s="386">
        <v>2</v>
      </c>
      <c r="AX30" s="386"/>
      <c r="AY30" s="219" t="s">
        <v>12</v>
      </c>
      <c r="AZ30" s="387">
        <v>0</v>
      </c>
      <c r="BA30" s="387"/>
      <c r="BB30" s="391"/>
      <c r="BC30" s="391"/>
      <c r="BD30" s="223"/>
      <c r="BE30" s="159"/>
      <c r="BF30" s="162">
        <f t="shared" si="0"/>
        <v>3</v>
      </c>
      <c r="BG30" s="162" t="s">
        <v>12</v>
      </c>
      <c r="BH30" s="162">
        <f t="shared" si="1"/>
        <v>0</v>
      </c>
      <c r="BI30" s="159"/>
      <c r="BJ30" s="159"/>
      <c r="BK30" s="165"/>
      <c r="BL30" s="165"/>
      <c r="BM30" s="173"/>
      <c r="BN30" s="163"/>
      <c r="BO30" s="163"/>
      <c r="BP30" s="164"/>
      <c r="BQ30" s="163"/>
      <c r="BR30" s="163"/>
      <c r="BS30" s="163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</row>
    <row r="31" spans="1:96" s="158" customFormat="1" ht="18" customHeight="1">
      <c r="A31" s="161"/>
      <c r="B31" s="412">
        <v>17</v>
      </c>
      <c r="C31" s="412"/>
      <c r="D31" s="413">
        <v>2</v>
      </c>
      <c r="E31" s="413"/>
      <c r="F31" s="413"/>
      <c r="G31" s="413"/>
      <c r="H31" s="413"/>
      <c r="I31" s="413"/>
      <c r="J31" s="394">
        <v>0.6923611111111111</v>
      </c>
      <c r="K31" s="394"/>
      <c r="L31" s="394"/>
      <c r="M31" s="394"/>
      <c r="N31" s="394"/>
      <c r="O31" s="408" t="str">
        <f t="shared" si="3"/>
        <v>BV 04 Düsseldorf</v>
      </c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222" t="s">
        <v>11</v>
      </c>
      <c r="AF31" s="409" t="str">
        <f>L9</f>
        <v>TURA Duisburg</v>
      </c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10">
        <v>0</v>
      </c>
      <c r="AX31" s="410"/>
      <c r="AY31" s="222" t="s">
        <v>12</v>
      </c>
      <c r="AZ31" s="411">
        <v>2</v>
      </c>
      <c r="BA31" s="411"/>
      <c r="BB31" s="414"/>
      <c r="BC31" s="414"/>
      <c r="BD31" s="223"/>
      <c r="BE31" s="159"/>
      <c r="BF31" s="162">
        <f t="shared" si="0"/>
        <v>0</v>
      </c>
      <c r="BG31" s="162" t="s">
        <v>12</v>
      </c>
      <c r="BH31" s="162">
        <f t="shared" si="1"/>
        <v>3</v>
      </c>
      <c r="BI31" s="159"/>
      <c r="BJ31" s="159"/>
      <c r="BK31" s="165"/>
      <c r="BL31" s="165"/>
      <c r="BM31" s="174"/>
      <c r="BN31" s="163"/>
      <c r="BO31" s="163"/>
      <c r="BP31" s="164"/>
      <c r="BQ31" s="163"/>
      <c r="BR31" s="163"/>
      <c r="BS31" s="163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</row>
    <row r="32" spans="1:96" s="158" customFormat="1" ht="18" customHeight="1" thickBot="1">
      <c r="A32" s="161"/>
      <c r="B32" s="404">
        <v>18</v>
      </c>
      <c r="C32" s="404"/>
      <c r="D32" s="405">
        <v>3</v>
      </c>
      <c r="E32" s="405"/>
      <c r="F32" s="405"/>
      <c r="G32" s="405"/>
      <c r="H32" s="405"/>
      <c r="I32" s="405"/>
      <c r="J32" s="406">
        <v>0.6923611111111111</v>
      </c>
      <c r="K32" s="406"/>
      <c r="L32" s="406"/>
      <c r="M32" s="406"/>
      <c r="N32" s="406"/>
      <c r="O32" s="400" t="str">
        <f t="shared" si="3"/>
        <v>1. SC Znojmo (CZ)</v>
      </c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221" t="s">
        <v>11</v>
      </c>
      <c r="AF32" s="401" t="str">
        <f>L10</f>
        <v>Garather SV II</v>
      </c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2">
        <v>2</v>
      </c>
      <c r="AX32" s="402"/>
      <c r="AY32" s="221" t="s">
        <v>12</v>
      </c>
      <c r="AZ32" s="403">
        <v>0</v>
      </c>
      <c r="BA32" s="403"/>
      <c r="BB32" s="407"/>
      <c r="BC32" s="407"/>
      <c r="BD32" s="223"/>
      <c r="BE32" s="159"/>
      <c r="BF32" s="162">
        <f t="shared" si="0"/>
        <v>3</v>
      </c>
      <c r="BG32" s="162" t="s">
        <v>12</v>
      </c>
      <c r="BH32" s="162">
        <f t="shared" si="1"/>
        <v>0</v>
      </c>
      <c r="BI32" s="159"/>
      <c r="BJ32" s="159"/>
      <c r="BK32" s="165"/>
      <c r="BL32" s="165"/>
      <c r="BM32" s="174"/>
      <c r="BN32" s="163"/>
      <c r="BO32" s="163"/>
      <c r="BP32" s="164"/>
      <c r="BQ32" s="163"/>
      <c r="BR32" s="163"/>
      <c r="BS32" s="163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</row>
    <row r="33" spans="1:96" s="158" customFormat="1" ht="18" customHeight="1">
      <c r="A33" s="161"/>
      <c r="B33" s="388">
        <v>19</v>
      </c>
      <c r="C33" s="388"/>
      <c r="D33" s="389">
        <v>1</v>
      </c>
      <c r="E33" s="389"/>
      <c r="F33" s="389"/>
      <c r="G33" s="415"/>
      <c r="H33" s="415"/>
      <c r="I33" s="415"/>
      <c r="J33" s="390">
        <v>0.7159722222222222</v>
      </c>
      <c r="K33" s="390"/>
      <c r="L33" s="390"/>
      <c r="M33" s="390"/>
      <c r="N33" s="390"/>
      <c r="O33" s="384" t="str">
        <f t="shared" si="3"/>
        <v>TURA Duisburg</v>
      </c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219" t="s">
        <v>11</v>
      </c>
      <c r="AF33" s="385" t="str">
        <f>L6</f>
        <v>DSC Arminia Bielefeld</v>
      </c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6">
        <v>1</v>
      </c>
      <c r="AX33" s="386"/>
      <c r="AY33" s="219" t="s">
        <v>12</v>
      </c>
      <c r="AZ33" s="387">
        <v>4</v>
      </c>
      <c r="BA33" s="387"/>
      <c r="BB33" s="391"/>
      <c r="BC33" s="391"/>
      <c r="BD33" s="223"/>
      <c r="BE33" s="159"/>
      <c r="BF33" s="162">
        <f t="shared" si="0"/>
        <v>0</v>
      </c>
      <c r="BG33" s="162" t="s">
        <v>12</v>
      </c>
      <c r="BH33" s="162">
        <f t="shared" si="1"/>
        <v>3</v>
      </c>
      <c r="BI33" s="159"/>
      <c r="BJ33" s="159"/>
      <c r="BK33" s="159"/>
      <c r="BL33" s="159"/>
      <c r="BM33" s="174"/>
      <c r="BN33" s="163"/>
      <c r="BO33" s="163"/>
      <c r="BP33" s="164"/>
      <c r="BQ33" s="163"/>
      <c r="BR33" s="163"/>
      <c r="BS33" s="159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</row>
    <row r="34" spans="1:96" s="158" customFormat="1" ht="18" customHeight="1">
      <c r="A34" s="161"/>
      <c r="B34" s="412">
        <v>20</v>
      </c>
      <c r="C34" s="412"/>
      <c r="D34" s="413">
        <v>2</v>
      </c>
      <c r="E34" s="413"/>
      <c r="F34" s="413"/>
      <c r="G34" s="416"/>
      <c r="H34" s="416"/>
      <c r="I34" s="416"/>
      <c r="J34" s="394">
        <v>0.7159722222222222</v>
      </c>
      <c r="K34" s="394"/>
      <c r="L34" s="394"/>
      <c r="M34" s="394"/>
      <c r="N34" s="394"/>
      <c r="O34" s="408" t="str">
        <f t="shared" si="3"/>
        <v>Garather SV II</v>
      </c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222" t="s">
        <v>11</v>
      </c>
      <c r="AF34" s="409" t="str">
        <f>L5</f>
        <v>ATC Hengelo (NL)</v>
      </c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10">
        <v>1</v>
      </c>
      <c r="AX34" s="410"/>
      <c r="AY34" s="222" t="s">
        <v>12</v>
      </c>
      <c r="AZ34" s="411">
        <v>0</v>
      </c>
      <c r="BA34" s="411"/>
      <c r="BB34" s="414"/>
      <c r="BC34" s="414"/>
      <c r="BD34" s="223"/>
      <c r="BE34" s="159"/>
      <c r="BF34" s="162">
        <f>IF(ISBLANK(AW34),"0",IF(AW34&gt;AZ34,3,IF(AW34=AZ34,1,0)))</f>
        <v>3</v>
      </c>
      <c r="BG34" s="162" t="s">
        <v>12</v>
      </c>
      <c r="BH34" s="162">
        <f>IF(ISBLANK(AZ34),"0",IF(AZ34&gt;AW34,3,IF(AZ34=AW34,1,0)))</f>
        <v>0</v>
      </c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</row>
    <row r="35" spans="1:96" s="158" customFormat="1" ht="18" customHeight="1" thickBot="1">
      <c r="A35" s="161"/>
      <c r="B35" s="404">
        <v>21</v>
      </c>
      <c r="C35" s="404"/>
      <c r="D35" s="405">
        <v>3</v>
      </c>
      <c r="E35" s="405"/>
      <c r="F35" s="405"/>
      <c r="G35" s="418"/>
      <c r="H35" s="418"/>
      <c r="I35" s="418"/>
      <c r="J35" s="406">
        <v>0.7159722222222222</v>
      </c>
      <c r="K35" s="406"/>
      <c r="L35" s="406"/>
      <c r="M35" s="406"/>
      <c r="N35" s="406"/>
      <c r="O35" s="400" t="str">
        <f>L7</f>
        <v>BV 04 Düsseldorf</v>
      </c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221" t="s">
        <v>11</v>
      </c>
      <c r="AF35" s="401" t="str">
        <f>L8</f>
        <v>1. SC Znojmo (CZ)</v>
      </c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2">
        <v>0</v>
      </c>
      <c r="AX35" s="402"/>
      <c r="AY35" s="221" t="s">
        <v>12</v>
      </c>
      <c r="AZ35" s="403">
        <v>1</v>
      </c>
      <c r="BA35" s="403"/>
      <c r="BB35" s="407"/>
      <c r="BC35" s="407"/>
      <c r="BD35" s="223"/>
      <c r="BE35" s="159"/>
      <c r="BF35" s="162">
        <f>IF(ISBLANK(AW35),"0",IF(AW35&gt;AZ35,3,IF(AW35=AZ35,1,0)))</f>
        <v>0</v>
      </c>
      <c r="BG35" s="162" t="s">
        <v>12</v>
      </c>
      <c r="BH35" s="162">
        <f>IF(ISBLANK(AZ35),"0",IF(AZ35&gt;AW35,3,IF(AZ35=AW35,1,0)))</f>
        <v>3</v>
      </c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</row>
    <row r="36" spans="2:60" ht="6.75" customHeight="1">
      <c r="B36" s="224"/>
      <c r="C36" s="224"/>
      <c r="D36" s="224"/>
      <c r="E36" s="224"/>
      <c r="F36" s="224"/>
      <c r="G36" s="224"/>
      <c r="H36" s="224"/>
      <c r="I36" s="224"/>
      <c r="J36" s="225"/>
      <c r="K36" s="225"/>
      <c r="L36" s="225"/>
      <c r="M36" s="225"/>
      <c r="N36" s="225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7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7"/>
      <c r="AX36" s="227"/>
      <c r="AY36" s="227"/>
      <c r="AZ36" s="227"/>
      <c r="BA36" s="227"/>
      <c r="BB36" s="227"/>
      <c r="BC36" s="227"/>
      <c r="BD36" s="228"/>
      <c r="BF36" s="162"/>
      <c r="BG36" s="162"/>
      <c r="BH36" s="162"/>
    </row>
    <row r="38" ht="12.75">
      <c r="B38" s="157" t="s">
        <v>120</v>
      </c>
    </row>
    <row r="39" ht="6" customHeight="1" thickBot="1"/>
    <row r="40" spans="9:96" s="166" customFormat="1" ht="13.5" customHeight="1" thickBot="1">
      <c r="I40" s="420" t="s">
        <v>121</v>
      </c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1" t="s">
        <v>17</v>
      </c>
      <c r="AL40" s="421"/>
      <c r="AM40" s="421"/>
      <c r="AN40" s="422" t="s">
        <v>13</v>
      </c>
      <c r="AO40" s="422"/>
      <c r="AP40" s="422"/>
      <c r="AQ40" s="421" t="s">
        <v>14</v>
      </c>
      <c r="AR40" s="421"/>
      <c r="AS40" s="421"/>
      <c r="AT40" s="421"/>
      <c r="AU40" s="421"/>
      <c r="AV40" s="421" t="s">
        <v>15</v>
      </c>
      <c r="AW40" s="421"/>
      <c r="AX40" s="421"/>
      <c r="AY40" s="152"/>
      <c r="AZ40" s="152"/>
      <c r="BA40" s="152"/>
      <c r="BB40" s="152"/>
      <c r="BC40" s="152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8"/>
      <c r="BW40" s="168"/>
      <c r="BX40" s="168"/>
      <c r="BY40" s="168"/>
      <c r="BZ40" s="168"/>
      <c r="CA40" s="168"/>
      <c r="CB40" s="168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</row>
    <row r="41" spans="2:50" ht="12.75">
      <c r="B41" s="156"/>
      <c r="C41" s="156"/>
      <c r="D41" s="156"/>
      <c r="E41" s="156"/>
      <c r="F41" s="156"/>
      <c r="G41" s="156"/>
      <c r="H41" s="156"/>
      <c r="I41" s="434" t="s">
        <v>0</v>
      </c>
      <c r="J41" s="434"/>
      <c r="K41" s="419" t="str">
        <f aca="true" t="shared" si="4" ref="K41:K47">BM21</f>
        <v>1. FC Köln</v>
      </c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23">
        <f aca="true" t="shared" si="5" ref="AK41:AK47">BN21</f>
        <v>6</v>
      </c>
      <c r="AL41" s="423"/>
      <c r="AM41" s="423"/>
      <c r="AN41" s="424">
        <f>BO21</f>
        <v>15</v>
      </c>
      <c r="AO41" s="424"/>
      <c r="AP41" s="424"/>
      <c r="AQ41" s="425">
        <f>BP21</f>
        <v>13</v>
      </c>
      <c r="AR41" s="425"/>
      <c r="AS41" s="229" t="s">
        <v>12</v>
      </c>
      <c r="AT41" s="417">
        <f>BR21</f>
        <v>2</v>
      </c>
      <c r="AU41" s="417"/>
      <c r="AV41" s="427">
        <f>BS21</f>
        <v>11</v>
      </c>
      <c r="AW41" s="427"/>
      <c r="AX41" s="427"/>
    </row>
    <row r="42" spans="2:50" ht="12.75">
      <c r="B42" s="156"/>
      <c r="C42" s="156"/>
      <c r="D42" s="156"/>
      <c r="E42" s="156"/>
      <c r="F42" s="156"/>
      <c r="G42" s="156"/>
      <c r="H42" s="156"/>
      <c r="I42" s="426" t="s">
        <v>1</v>
      </c>
      <c r="J42" s="426"/>
      <c r="K42" s="428" t="str">
        <f t="shared" si="4"/>
        <v>ATC Hengelo (NL)</v>
      </c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9">
        <f t="shared" si="5"/>
        <v>6</v>
      </c>
      <c r="AL42" s="429"/>
      <c r="AM42" s="429"/>
      <c r="AN42" s="430">
        <f aca="true" t="shared" si="6" ref="AN42:AN47">BO22</f>
        <v>1</v>
      </c>
      <c r="AO42" s="430"/>
      <c r="AP42" s="430"/>
      <c r="AQ42" s="431">
        <f aca="true" t="shared" si="7" ref="AQ42:AQ47">BP22</f>
        <v>2</v>
      </c>
      <c r="AR42" s="431"/>
      <c r="AS42" s="230" t="s">
        <v>12</v>
      </c>
      <c r="AT42" s="432">
        <f aca="true" t="shared" si="8" ref="AT42:AT47">BR22</f>
        <v>10</v>
      </c>
      <c r="AU42" s="432"/>
      <c r="AV42" s="433">
        <f aca="true" t="shared" si="9" ref="AV42:AV47">BS22</f>
        <v>-8</v>
      </c>
      <c r="AW42" s="433"/>
      <c r="AX42" s="433"/>
    </row>
    <row r="43" spans="2:50" ht="12.75">
      <c r="B43" s="156"/>
      <c r="C43" s="156"/>
      <c r="D43" s="156"/>
      <c r="E43" s="156"/>
      <c r="F43" s="156"/>
      <c r="G43" s="156"/>
      <c r="H43" s="156"/>
      <c r="I43" s="426" t="s">
        <v>2</v>
      </c>
      <c r="J43" s="426"/>
      <c r="K43" s="428" t="str">
        <f t="shared" si="4"/>
        <v>DSC Arminia Bielefeld</v>
      </c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9">
        <f t="shared" si="5"/>
        <v>6</v>
      </c>
      <c r="AL43" s="429"/>
      <c r="AM43" s="429"/>
      <c r="AN43" s="430">
        <f t="shared" si="6"/>
        <v>18</v>
      </c>
      <c r="AO43" s="430"/>
      <c r="AP43" s="430"/>
      <c r="AQ43" s="431">
        <f t="shared" si="7"/>
        <v>21</v>
      </c>
      <c r="AR43" s="431"/>
      <c r="AS43" s="230" t="s">
        <v>12</v>
      </c>
      <c r="AT43" s="432">
        <f t="shared" si="8"/>
        <v>1</v>
      </c>
      <c r="AU43" s="432"/>
      <c r="AV43" s="433">
        <f t="shared" si="9"/>
        <v>20</v>
      </c>
      <c r="AW43" s="433"/>
      <c r="AX43" s="433"/>
    </row>
    <row r="44" spans="2:50" ht="12.75">
      <c r="B44" s="156"/>
      <c r="C44" s="156"/>
      <c r="D44" s="156"/>
      <c r="E44" s="156"/>
      <c r="F44" s="156"/>
      <c r="G44" s="156"/>
      <c r="H44" s="156"/>
      <c r="I44" s="426" t="s">
        <v>3</v>
      </c>
      <c r="J44" s="426"/>
      <c r="K44" s="428" t="str">
        <f t="shared" si="4"/>
        <v>BV 04 Düsseldorf</v>
      </c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9">
        <f t="shared" si="5"/>
        <v>6</v>
      </c>
      <c r="AL44" s="429"/>
      <c r="AM44" s="429"/>
      <c r="AN44" s="430">
        <f t="shared" si="6"/>
        <v>1</v>
      </c>
      <c r="AO44" s="430"/>
      <c r="AP44" s="430"/>
      <c r="AQ44" s="431">
        <f t="shared" si="7"/>
        <v>2</v>
      </c>
      <c r="AR44" s="431"/>
      <c r="AS44" s="230" t="s">
        <v>12</v>
      </c>
      <c r="AT44" s="432">
        <f t="shared" si="8"/>
        <v>13</v>
      </c>
      <c r="AU44" s="432"/>
      <c r="AV44" s="433">
        <f t="shared" si="9"/>
        <v>-11</v>
      </c>
      <c r="AW44" s="433"/>
      <c r="AX44" s="433"/>
    </row>
    <row r="45" spans="2:50" ht="12.75">
      <c r="B45" s="156"/>
      <c r="C45" s="156"/>
      <c r="D45" s="156"/>
      <c r="E45" s="156"/>
      <c r="F45" s="156"/>
      <c r="G45" s="156"/>
      <c r="H45" s="156"/>
      <c r="I45" s="426" t="s">
        <v>4</v>
      </c>
      <c r="J45" s="426"/>
      <c r="K45" s="428" t="str">
        <f t="shared" si="4"/>
        <v>1. SC Znojmo (CZ)</v>
      </c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9">
        <f t="shared" si="5"/>
        <v>6</v>
      </c>
      <c r="AL45" s="429"/>
      <c r="AM45" s="429"/>
      <c r="AN45" s="430">
        <f t="shared" si="6"/>
        <v>9</v>
      </c>
      <c r="AO45" s="430"/>
      <c r="AP45" s="430"/>
      <c r="AQ45" s="431">
        <f t="shared" si="7"/>
        <v>4</v>
      </c>
      <c r="AR45" s="431"/>
      <c r="AS45" s="230" t="s">
        <v>12</v>
      </c>
      <c r="AT45" s="432">
        <f t="shared" si="8"/>
        <v>7</v>
      </c>
      <c r="AU45" s="432"/>
      <c r="AV45" s="433">
        <f t="shared" si="9"/>
        <v>-3</v>
      </c>
      <c r="AW45" s="433"/>
      <c r="AX45" s="433"/>
    </row>
    <row r="46" spans="2:50" ht="12.75">
      <c r="B46" s="156"/>
      <c r="C46" s="156"/>
      <c r="D46" s="156"/>
      <c r="E46" s="156"/>
      <c r="F46" s="156"/>
      <c r="G46" s="156"/>
      <c r="H46" s="156"/>
      <c r="I46" s="426" t="s">
        <v>24</v>
      </c>
      <c r="J46" s="426"/>
      <c r="K46" s="428" t="str">
        <f t="shared" si="4"/>
        <v>TURA Duisburg</v>
      </c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9">
        <f t="shared" si="5"/>
        <v>6</v>
      </c>
      <c r="AL46" s="429"/>
      <c r="AM46" s="429"/>
      <c r="AN46" s="430">
        <f t="shared" si="6"/>
        <v>12</v>
      </c>
      <c r="AO46" s="430"/>
      <c r="AP46" s="430"/>
      <c r="AQ46" s="431">
        <f t="shared" si="7"/>
        <v>9</v>
      </c>
      <c r="AR46" s="431"/>
      <c r="AS46" s="230" t="s">
        <v>12</v>
      </c>
      <c r="AT46" s="432">
        <f t="shared" si="8"/>
        <v>7</v>
      </c>
      <c r="AU46" s="432"/>
      <c r="AV46" s="433">
        <f t="shared" si="9"/>
        <v>2</v>
      </c>
      <c r="AW46" s="433"/>
      <c r="AX46" s="433"/>
    </row>
    <row r="47" spans="2:50" ht="13.5" thickBot="1">
      <c r="B47" s="156"/>
      <c r="C47" s="156"/>
      <c r="D47" s="156"/>
      <c r="E47" s="156"/>
      <c r="F47" s="156"/>
      <c r="G47" s="156"/>
      <c r="H47" s="156"/>
      <c r="I47" s="436" t="s">
        <v>119</v>
      </c>
      <c r="J47" s="436"/>
      <c r="K47" s="437" t="str">
        <f t="shared" si="4"/>
        <v>Garather SV II</v>
      </c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8">
        <f t="shared" si="5"/>
        <v>6</v>
      </c>
      <c r="AL47" s="438"/>
      <c r="AM47" s="438"/>
      <c r="AN47" s="439">
        <f t="shared" si="6"/>
        <v>6</v>
      </c>
      <c r="AO47" s="439"/>
      <c r="AP47" s="439"/>
      <c r="AQ47" s="440">
        <f t="shared" si="7"/>
        <v>4</v>
      </c>
      <c r="AR47" s="440"/>
      <c r="AS47" s="231" t="s">
        <v>12</v>
      </c>
      <c r="AT47" s="441">
        <f t="shared" si="8"/>
        <v>15</v>
      </c>
      <c r="AU47" s="441"/>
      <c r="AV47" s="435">
        <f t="shared" si="9"/>
        <v>-11</v>
      </c>
      <c r="AW47" s="435"/>
      <c r="AX47" s="435"/>
    </row>
  </sheetData>
  <sheetProtection selectLockedCells="1" selectUnlockedCells="1"/>
  <mergeCells count="274">
    <mergeCell ref="AV46:AX46"/>
    <mergeCell ref="I45:J45"/>
    <mergeCell ref="K45:AJ45"/>
    <mergeCell ref="AV47:AX47"/>
    <mergeCell ref="I47:J47"/>
    <mergeCell ref="K47:AJ47"/>
    <mergeCell ref="AK47:AM47"/>
    <mergeCell ref="AN47:AP47"/>
    <mergeCell ref="AQ47:AR47"/>
    <mergeCell ref="AT47:AU47"/>
    <mergeCell ref="AK45:AM45"/>
    <mergeCell ref="AN45:AP45"/>
    <mergeCell ref="AQ45:AR45"/>
    <mergeCell ref="AV45:AX45"/>
    <mergeCell ref="I46:J46"/>
    <mergeCell ref="K46:AJ46"/>
    <mergeCell ref="AK46:AM46"/>
    <mergeCell ref="AN46:AP46"/>
    <mergeCell ref="AQ46:AR46"/>
    <mergeCell ref="AT46:AU46"/>
    <mergeCell ref="AQ43:AR43"/>
    <mergeCell ref="AT43:AU43"/>
    <mergeCell ref="AV43:AX43"/>
    <mergeCell ref="K44:AJ44"/>
    <mergeCell ref="AK44:AM44"/>
    <mergeCell ref="AN44:AP44"/>
    <mergeCell ref="AQ44:AR44"/>
    <mergeCell ref="AT42:AU42"/>
    <mergeCell ref="AV42:AX42"/>
    <mergeCell ref="I41:J41"/>
    <mergeCell ref="AT45:AU45"/>
    <mergeCell ref="AT44:AU44"/>
    <mergeCell ref="AV44:AX44"/>
    <mergeCell ref="I43:J43"/>
    <mergeCell ref="K43:AJ43"/>
    <mergeCell ref="AK43:AM43"/>
    <mergeCell ref="AN43:AP43"/>
    <mergeCell ref="AK41:AM41"/>
    <mergeCell ref="AN41:AP41"/>
    <mergeCell ref="AQ41:AR41"/>
    <mergeCell ref="I44:J44"/>
    <mergeCell ref="AV41:AX41"/>
    <mergeCell ref="I42:J42"/>
    <mergeCell ref="K42:AJ42"/>
    <mergeCell ref="AK42:AM42"/>
    <mergeCell ref="AN42:AP42"/>
    <mergeCell ref="AQ42:AR42"/>
    <mergeCell ref="B35:C35"/>
    <mergeCell ref="D35:F35"/>
    <mergeCell ref="G35:I35"/>
    <mergeCell ref="J35:N35"/>
    <mergeCell ref="K41:AJ41"/>
    <mergeCell ref="BB35:BC35"/>
    <mergeCell ref="I40:AJ40"/>
    <mergeCell ref="AK40:AM40"/>
    <mergeCell ref="AN40:AP40"/>
    <mergeCell ref="AQ40:AU40"/>
    <mergeCell ref="AF34:AV34"/>
    <mergeCell ref="AW34:AX34"/>
    <mergeCell ref="AZ34:BA34"/>
    <mergeCell ref="BB34:BC34"/>
    <mergeCell ref="AT41:AU41"/>
    <mergeCell ref="O35:AD35"/>
    <mergeCell ref="AF35:AV35"/>
    <mergeCell ref="AW35:AX35"/>
    <mergeCell ref="AZ35:BA35"/>
    <mergeCell ref="AV40:AX40"/>
    <mergeCell ref="B33:C33"/>
    <mergeCell ref="D33:F33"/>
    <mergeCell ref="G33:I33"/>
    <mergeCell ref="J33:N33"/>
    <mergeCell ref="BB33:BC33"/>
    <mergeCell ref="B34:C34"/>
    <mergeCell ref="D34:F34"/>
    <mergeCell ref="G34:I34"/>
    <mergeCell ref="J34:N34"/>
    <mergeCell ref="O34:AD34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29:C29"/>
    <mergeCell ref="D29:F29"/>
    <mergeCell ref="G29:I29"/>
    <mergeCell ref="J29:N29"/>
    <mergeCell ref="BB29:BC29"/>
    <mergeCell ref="B30:C30"/>
    <mergeCell ref="D30:F30"/>
    <mergeCell ref="G30:I30"/>
    <mergeCell ref="J30:N30"/>
    <mergeCell ref="O30:AD30"/>
    <mergeCell ref="AF28:AV28"/>
    <mergeCell ref="AW28:AX28"/>
    <mergeCell ref="AZ28:BA28"/>
    <mergeCell ref="BB28:BC28"/>
    <mergeCell ref="O29:AD29"/>
    <mergeCell ref="AF29:AV29"/>
    <mergeCell ref="AW29:AX29"/>
    <mergeCell ref="AZ29:BA29"/>
    <mergeCell ref="B27:C27"/>
    <mergeCell ref="D27:F27"/>
    <mergeCell ref="G27:I27"/>
    <mergeCell ref="J27:N27"/>
    <mergeCell ref="BB27:BC27"/>
    <mergeCell ref="B28:C28"/>
    <mergeCell ref="D28:F28"/>
    <mergeCell ref="G28:I28"/>
    <mergeCell ref="J28:N28"/>
    <mergeCell ref="O28:AD28"/>
    <mergeCell ref="AF26:AV26"/>
    <mergeCell ref="AW26:AX26"/>
    <mergeCell ref="AZ26:BA26"/>
    <mergeCell ref="BB26:BC26"/>
    <mergeCell ref="O27:AD27"/>
    <mergeCell ref="AF27:AV27"/>
    <mergeCell ref="AW27:AX27"/>
    <mergeCell ref="AZ27:BA27"/>
    <mergeCell ref="B25:C25"/>
    <mergeCell ref="D25:F25"/>
    <mergeCell ref="G25:I25"/>
    <mergeCell ref="J25:N25"/>
    <mergeCell ref="BB25:BC25"/>
    <mergeCell ref="B26:C26"/>
    <mergeCell ref="D26:F26"/>
    <mergeCell ref="G26:I26"/>
    <mergeCell ref="J26:N26"/>
    <mergeCell ref="O26:AD26"/>
    <mergeCell ref="AF24:AV24"/>
    <mergeCell ref="AW24:AX24"/>
    <mergeCell ref="AZ24:BA24"/>
    <mergeCell ref="BB24:BC24"/>
    <mergeCell ref="O25:AD25"/>
    <mergeCell ref="AF25:AV25"/>
    <mergeCell ref="AW25:AX25"/>
    <mergeCell ref="AZ25:BA25"/>
    <mergeCell ref="B23:C23"/>
    <mergeCell ref="D23:F23"/>
    <mergeCell ref="G23:I23"/>
    <mergeCell ref="J23:N23"/>
    <mergeCell ref="BB23:BC23"/>
    <mergeCell ref="B24:C24"/>
    <mergeCell ref="D24:F24"/>
    <mergeCell ref="G24:I24"/>
    <mergeCell ref="J24:N24"/>
    <mergeCell ref="O24:AD24"/>
    <mergeCell ref="AF22:AV22"/>
    <mergeCell ref="AW22:AX22"/>
    <mergeCell ref="AZ22:BA22"/>
    <mergeCell ref="BB22:BC22"/>
    <mergeCell ref="O23:AD23"/>
    <mergeCell ref="AF23:AV23"/>
    <mergeCell ref="AW23:AX23"/>
    <mergeCell ref="AZ23:BA23"/>
    <mergeCell ref="B21:C21"/>
    <mergeCell ref="D21:F21"/>
    <mergeCell ref="G21:I21"/>
    <mergeCell ref="J21:N21"/>
    <mergeCell ref="BB21:BC21"/>
    <mergeCell ref="B22:C22"/>
    <mergeCell ref="D22:F22"/>
    <mergeCell ref="G22:I22"/>
    <mergeCell ref="J22:N22"/>
    <mergeCell ref="O22:AD22"/>
    <mergeCell ref="AF20:AV20"/>
    <mergeCell ref="AW20:AX20"/>
    <mergeCell ref="AZ20:BA20"/>
    <mergeCell ref="BB20:BC20"/>
    <mergeCell ref="O21:AD21"/>
    <mergeCell ref="AF21:AV21"/>
    <mergeCell ref="AW21:AX21"/>
    <mergeCell ref="AZ21:BA21"/>
    <mergeCell ref="B19:C19"/>
    <mergeCell ref="D19:F19"/>
    <mergeCell ref="G19:I19"/>
    <mergeCell ref="J19:N19"/>
    <mergeCell ref="BB19:BC19"/>
    <mergeCell ref="B20:C20"/>
    <mergeCell ref="D20:F20"/>
    <mergeCell ref="G20:I20"/>
    <mergeCell ref="J20:N20"/>
    <mergeCell ref="O20:AD20"/>
    <mergeCell ref="AF18:AV18"/>
    <mergeCell ref="AW18:AX18"/>
    <mergeCell ref="AZ18:BA18"/>
    <mergeCell ref="BB18:BC18"/>
    <mergeCell ref="O19:AD19"/>
    <mergeCell ref="AF19:AV19"/>
    <mergeCell ref="AW19:AX19"/>
    <mergeCell ref="AZ19:BA19"/>
    <mergeCell ref="B17:C17"/>
    <mergeCell ref="D17:F17"/>
    <mergeCell ref="G17:I17"/>
    <mergeCell ref="J17:N17"/>
    <mergeCell ref="BB17:BC17"/>
    <mergeCell ref="B18:C18"/>
    <mergeCell ref="D18:F18"/>
    <mergeCell ref="G18:I18"/>
    <mergeCell ref="J18:N18"/>
    <mergeCell ref="O18:AD18"/>
    <mergeCell ref="AW16:AX16"/>
    <mergeCell ref="AZ16:BA16"/>
    <mergeCell ref="BB16:BC16"/>
    <mergeCell ref="O17:AD17"/>
    <mergeCell ref="AF17:AV17"/>
    <mergeCell ref="AW17:AX17"/>
    <mergeCell ref="AZ17:BA17"/>
    <mergeCell ref="D15:F15"/>
    <mergeCell ref="G15:I15"/>
    <mergeCell ref="J15:N15"/>
    <mergeCell ref="BB15:BC15"/>
    <mergeCell ref="B16:C16"/>
    <mergeCell ref="D16:F16"/>
    <mergeCell ref="G16:I16"/>
    <mergeCell ref="J16:N16"/>
    <mergeCell ref="O16:AD16"/>
    <mergeCell ref="AF16:AV16"/>
    <mergeCell ref="BF14:BH14"/>
    <mergeCell ref="B14:C14"/>
    <mergeCell ref="D14:F14"/>
    <mergeCell ref="G14:I14"/>
    <mergeCell ref="J14:N14"/>
    <mergeCell ref="O15:AD15"/>
    <mergeCell ref="AF15:AV15"/>
    <mergeCell ref="AW15:AX15"/>
    <mergeCell ref="AZ15:BA15"/>
    <mergeCell ref="B15:C15"/>
    <mergeCell ref="J10:K10"/>
    <mergeCell ref="L10:AU10"/>
    <mergeCell ref="AV10:AW10"/>
    <mergeCell ref="O14:AV14"/>
    <mergeCell ref="AW14:BA14"/>
    <mergeCell ref="BB14:BC14"/>
    <mergeCell ref="J8:K8"/>
    <mergeCell ref="L8:AU8"/>
    <mergeCell ref="AV8:AW8"/>
    <mergeCell ref="J9:K9"/>
    <mergeCell ref="L9:AU9"/>
    <mergeCell ref="AV9:AW9"/>
    <mergeCell ref="J6:K6"/>
    <mergeCell ref="L6:AU6"/>
    <mergeCell ref="AV6:AW6"/>
    <mergeCell ref="J7:K7"/>
    <mergeCell ref="L7:AU7"/>
    <mergeCell ref="AV7:AW7"/>
    <mergeCell ref="J3:AU3"/>
    <mergeCell ref="AV3:AW3"/>
    <mergeCell ref="J4:K4"/>
    <mergeCell ref="L4:AU4"/>
    <mergeCell ref="AV4:AW4"/>
    <mergeCell ref="J5:K5"/>
    <mergeCell ref="L5:AU5"/>
    <mergeCell ref="AV5:AW5"/>
  </mergeCells>
  <printOptions/>
  <pageMargins left="0.39375" right="0.39375" top="0.39375" bottom="0.39375" header="0.5118055555555555" footer="0"/>
  <pageSetup fitToHeight="1" fitToWidth="1" horizontalDpi="300" verticalDpi="300" orientation="portrait" paperSize="9"/>
  <headerFooter alignWithMargins="0">
    <oddFooter xml:space="preserve">&amp;C                                  &amp;F&amp;R&amp;P von &amp;N </oddFooter>
  </headerFooter>
  <colBreaks count="1" manualBreakCount="1">
    <brk id="57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1:EF51"/>
  <sheetViews>
    <sheetView showGridLines="0" zoomScale="150" zoomScaleNormal="150" zoomScalePageLayoutView="0" workbookViewId="0" topLeftCell="A34">
      <selection activeCell="BK43" sqref="BK43"/>
    </sheetView>
  </sheetViews>
  <sheetFormatPr defaultColWidth="1.7109375" defaultRowHeight="12.75"/>
  <cols>
    <col min="1" max="55" width="1.7109375" style="152" customWidth="1"/>
    <col min="56" max="56" width="1.7109375" style="153" customWidth="1"/>
    <col min="57" max="57" width="1.7109375" style="154" customWidth="1"/>
    <col min="58" max="58" width="2.8515625" style="154" customWidth="1"/>
    <col min="59" max="59" width="2.140625" style="154" customWidth="1"/>
    <col min="60" max="60" width="2.8515625" style="154" customWidth="1"/>
    <col min="61" max="64" width="1.7109375" style="154" customWidth="1"/>
    <col min="65" max="65" width="6.28125" style="154" bestFit="1" customWidth="1"/>
    <col min="66" max="66" width="2.28125" style="154" customWidth="1"/>
    <col min="67" max="68" width="2.28125" style="154" bestFit="1" customWidth="1"/>
    <col min="69" max="69" width="2.28125" style="154" customWidth="1"/>
    <col min="70" max="70" width="2.57421875" style="154" customWidth="1"/>
    <col min="71" max="71" width="2.8515625" style="154" bestFit="1" customWidth="1"/>
    <col min="72" max="72" width="5.7109375" style="154" customWidth="1"/>
    <col min="73" max="73" width="18.57421875" style="154" bestFit="1" customWidth="1"/>
    <col min="74" max="74" width="2.00390625" style="155" bestFit="1" customWidth="1"/>
    <col min="75" max="80" width="5.7109375" style="155" customWidth="1"/>
    <col min="81" max="99" width="5.7109375" style="153" customWidth="1"/>
    <col min="100" max="115" width="1.7109375" style="195" customWidth="1"/>
    <col min="116" max="116" width="1.7109375" style="156" customWidth="1"/>
    <col min="117" max="16384" width="1.7109375" style="152" customWidth="1"/>
  </cols>
  <sheetData>
    <row r="1" spans="1:136" s="178" customFormat="1" ht="11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BD1" s="179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1"/>
      <c r="BW1" s="181"/>
      <c r="BX1" s="181"/>
      <c r="BY1" s="181"/>
      <c r="BZ1" s="181"/>
      <c r="CA1" s="181"/>
      <c r="CB1" s="181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</row>
    <row r="2" spans="1:115" s="188" customFormat="1" ht="11.25" customHeight="1">
      <c r="A2" s="177"/>
      <c r="B2" s="446" t="s">
        <v>132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184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6"/>
      <c r="BW2" s="186"/>
      <c r="BX2" s="186"/>
      <c r="BY2" s="186"/>
      <c r="BZ2" s="186"/>
      <c r="CA2" s="186"/>
      <c r="CB2" s="186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</row>
    <row r="3" spans="1:115" s="194" customFormat="1" ht="11.25" customHeight="1">
      <c r="A3" s="189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190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2"/>
      <c r="BW3" s="192"/>
      <c r="BX3" s="192"/>
      <c r="BY3" s="192"/>
      <c r="BZ3" s="192"/>
      <c r="CA3" s="192"/>
      <c r="CB3" s="192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</row>
    <row r="4" spans="2:115" s="194" customFormat="1" ht="11.25" customHeight="1"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190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92"/>
      <c r="BX4" s="192"/>
      <c r="BY4" s="192"/>
      <c r="BZ4" s="192"/>
      <c r="CA4" s="192"/>
      <c r="CB4" s="192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</row>
    <row r="5" spans="2:115" s="194" customFormat="1" ht="15">
      <c r="B5" s="447" t="s">
        <v>72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190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2"/>
      <c r="BW5" s="192"/>
      <c r="BX5" s="192"/>
      <c r="BY5" s="192"/>
      <c r="BZ5" s="192"/>
      <c r="CA5" s="192"/>
      <c r="CB5" s="192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</row>
    <row r="6" spans="57:116" ht="11.25" customHeight="1"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</row>
    <row r="7" spans="57:116" ht="11.25" customHeight="1"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</row>
    <row r="8" spans="57:116" ht="11.25" customHeight="1"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</row>
    <row r="9" spans="57:116" ht="4.5" customHeight="1"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</row>
    <row r="10" spans="57:116" ht="12.75"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</row>
    <row r="11" ht="9" customHeight="1"/>
    <row r="12" ht="6" customHeight="1" thickBot="1"/>
    <row r="13" spans="13:45" ht="16.5" thickBot="1">
      <c r="M13" s="448" t="s">
        <v>127</v>
      </c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50"/>
    </row>
    <row r="14" spans="13:46" ht="15">
      <c r="M14" s="442"/>
      <c r="N14" s="443"/>
      <c r="O14" s="444" t="s">
        <v>113</v>
      </c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5"/>
      <c r="AT14" s="196"/>
    </row>
    <row r="15" spans="13:46" ht="15">
      <c r="M15" s="442"/>
      <c r="N15" s="443"/>
      <c r="O15" s="444" t="s">
        <v>181</v>
      </c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5"/>
      <c r="AT15" s="196"/>
    </row>
    <row r="16" spans="13:46" ht="15">
      <c r="M16" s="442"/>
      <c r="N16" s="443"/>
      <c r="O16" s="444" t="s">
        <v>187</v>
      </c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5"/>
      <c r="AT16" s="196"/>
    </row>
    <row r="17" spans="13:46" ht="15">
      <c r="M17" s="442"/>
      <c r="N17" s="443"/>
      <c r="O17" s="444" t="s">
        <v>74</v>
      </c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5"/>
      <c r="AT17" s="196"/>
    </row>
    <row r="18" spans="13:46" ht="15.75" thickBot="1">
      <c r="M18" s="456"/>
      <c r="N18" s="457"/>
      <c r="O18" s="458" t="s">
        <v>66</v>
      </c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9"/>
      <c r="AT18" s="196"/>
    </row>
    <row r="20" ht="12.75">
      <c r="B20" s="157" t="s">
        <v>99</v>
      </c>
    </row>
    <row r="21" ht="6" customHeight="1" thickBot="1"/>
    <row r="22" spans="2:116" s="161" customFormat="1" ht="16.5" customHeight="1" thickBot="1">
      <c r="B22" s="451" t="s">
        <v>5</v>
      </c>
      <c r="C22" s="452"/>
      <c r="D22" s="453" t="s">
        <v>6</v>
      </c>
      <c r="E22" s="454"/>
      <c r="F22" s="454"/>
      <c r="G22" s="454"/>
      <c r="H22" s="454"/>
      <c r="I22" s="455"/>
      <c r="J22" s="453" t="s">
        <v>7</v>
      </c>
      <c r="K22" s="454"/>
      <c r="L22" s="454"/>
      <c r="M22" s="454"/>
      <c r="N22" s="455"/>
      <c r="O22" s="453" t="s">
        <v>8</v>
      </c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  <c r="AW22" s="453" t="s">
        <v>9</v>
      </c>
      <c r="AX22" s="454"/>
      <c r="AY22" s="454"/>
      <c r="AZ22" s="454"/>
      <c r="BA22" s="455"/>
      <c r="BB22" s="460" t="s">
        <v>135</v>
      </c>
      <c r="BC22" s="461"/>
      <c r="BD22" s="172"/>
      <c r="BE22" s="159"/>
      <c r="BF22" s="197" t="s">
        <v>10</v>
      </c>
      <c r="BG22" s="198"/>
      <c r="BH22" s="198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0"/>
      <c r="BW22" s="160"/>
      <c r="BX22" s="160"/>
      <c r="BY22" s="160"/>
      <c r="BZ22" s="160"/>
      <c r="CA22" s="160"/>
      <c r="CB22" s="160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58"/>
    </row>
    <row r="23" spans="2:115" s="158" customFormat="1" ht="18" customHeight="1" thickBot="1">
      <c r="B23" s="462">
        <v>1</v>
      </c>
      <c r="C23" s="463"/>
      <c r="D23" s="464">
        <v>2</v>
      </c>
      <c r="E23" s="465"/>
      <c r="F23" s="465"/>
      <c r="G23" s="465"/>
      <c r="H23" s="465"/>
      <c r="I23" s="466"/>
      <c r="J23" s="467">
        <v>0.5993055555555555</v>
      </c>
      <c r="K23" s="467"/>
      <c r="L23" s="467"/>
      <c r="M23" s="467"/>
      <c r="N23" s="468"/>
      <c r="O23" s="469" t="str">
        <f>O14</f>
        <v>Türkiyemspor Berlin</v>
      </c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233" t="s">
        <v>11</v>
      </c>
      <c r="AF23" s="470" t="str">
        <f>O15</f>
        <v>Bohemians 1905 Prag</v>
      </c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1"/>
      <c r="AW23" s="472">
        <v>3</v>
      </c>
      <c r="AX23" s="473"/>
      <c r="AY23" s="233" t="s">
        <v>12</v>
      </c>
      <c r="AZ23" s="473">
        <v>1</v>
      </c>
      <c r="BA23" s="474"/>
      <c r="BB23" s="472" t="s">
        <v>136</v>
      </c>
      <c r="BC23" s="475"/>
      <c r="BD23" s="172"/>
      <c r="BE23" s="159"/>
      <c r="BF23" s="162">
        <f>IF(ISBLANK(AW23),"0",IF(AW23&gt;AZ23,3,IF(AW23=AZ23,1,0)))</f>
        <v>3</v>
      </c>
      <c r="BG23" s="162" t="s">
        <v>12</v>
      </c>
      <c r="BH23" s="162">
        <f>IF(ISBLANK(AZ23),"0",IF(AZ23&gt;AW23,3,IF(AZ23=AW23,1,0)))</f>
        <v>0</v>
      </c>
      <c r="BI23" s="159"/>
      <c r="BJ23" s="159"/>
      <c r="BK23" s="159"/>
      <c r="BL23" s="159"/>
      <c r="BM23" s="173" t="str">
        <f>$O$14</f>
        <v>Türkiyemspor Berlin</v>
      </c>
      <c r="BN23" s="163">
        <f>COUNT($BF$23,$BH$27,$BF$33,$BH$39)</f>
        <v>4</v>
      </c>
      <c r="BO23" s="163">
        <f>SUM($BF$23+$BH$27+$BF$33+$BH$39)</f>
        <v>4</v>
      </c>
      <c r="BP23" s="163">
        <f>SUM($AW$23+$AZ$27+$AW$33+$AZ$39)</f>
        <v>5</v>
      </c>
      <c r="BQ23" s="164" t="s">
        <v>12</v>
      </c>
      <c r="BR23" s="163">
        <f>SUM($AZ$23+$AW$27+$AZ$33+$AW$39)</f>
        <v>7</v>
      </c>
      <c r="BS23" s="163">
        <f>SUM(BP23-BR23)</f>
        <v>-2</v>
      </c>
      <c r="BT23" s="159"/>
      <c r="BU23" s="159" t="str">
        <f>IF(BV23&gt;0,"Mannschaften gleich!",BM23)</f>
        <v>Türkiyemspor Berlin</v>
      </c>
      <c r="BV23" s="160">
        <f>IF(AND(BO23=BO24,BS23=BS24,BP23=BP24),1,0)</f>
        <v>0</v>
      </c>
      <c r="BW23" s="160"/>
      <c r="BX23" s="160"/>
      <c r="BY23" s="160"/>
      <c r="BZ23" s="160"/>
      <c r="CA23" s="160"/>
      <c r="CB23" s="160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</row>
    <row r="24" spans="2:115" s="158" customFormat="1" ht="18" customHeight="1" thickBot="1">
      <c r="B24" s="476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8"/>
      <c r="BD24" s="172"/>
      <c r="BE24" s="159"/>
      <c r="BF24" s="162"/>
      <c r="BG24" s="162"/>
      <c r="BH24" s="162"/>
      <c r="BI24" s="159"/>
      <c r="BJ24" s="159"/>
      <c r="BK24" s="159"/>
      <c r="BL24" s="159"/>
      <c r="BM24" s="174" t="str">
        <f>$O$15</f>
        <v>Bohemians 1905 Prag</v>
      </c>
      <c r="BN24" s="163">
        <f>COUNT($BH$23,$BF$29,$BF$35,$BH$41)</f>
        <v>4</v>
      </c>
      <c r="BO24" s="163">
        <f>SUM($BH$23+$BF$29+$BF$35+$BH$41)</f>
        <v>0</v>
      </c>
      <c r="BP24" s="163">
        <f>SUM($AZ$23+$AW$29+$AW$35+$AZ$41)</f>
        <v>3</v>
      </c>
      <c r="BQ24" s="164" t="s">
        <v>12</v>
      </c>
      <c r="BR24" s="163">
        <f>SUM($AW$23+$AZ$29+$AZ$35+$AW$41)</f>
        <v>10</v>
      </c>
      <c r="BS24" s="163">
        <f>SUM(BP24-BR24)</f>
        <v>-7</v>
      </c>
      <c r="BT24" s="159"/>
      <c r="BU24" s="159" t="str">
        <f>IF((BV24+BW24)&gt;0,"Mannschaften gleich!",BM24)</f>
        <v>Bohemians 1905 Prag</v>
      </c>
      <c r="BV24" s="160">
        <f>IF(AND(BO24=BO25,BS24=BS25,BP24=BP25),1,0)</f>
        <v>0</v>
      </c>
      <c r="BW24" s="160">
        <f>IF(AND(BO23=BO24,BS23=BS24,BP23=BP24),1,0)</f>
        <v>0</v>
      </c>
      <c r="BX24" s="160"/>
      <c r="BY24" s="160"/>
      <c r="BZ24" s="160"/>
      <c r="CA24" s="160"/>
      <c r="CB24" s="160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</row>
    <row r="25" spans="2:116" s="161" customFormat="1" ht="18" customHeight="1" thickBot="1">
      <c r="B25" s="479">
        <v>2</v>
      </c>
      <c r="C25" s="480"/>
      <c r="D25" s="481">
        <v>2</v>
      </c>
      <c r="E25" s="482"/>
      <c r="F25" s="482"/>
      <c r="G25" s="482"/>
      <c r="H25" s="482"/>
      <c r="I25" s="483"/>
      <c r="J25" s="484">
        <v>0.375</v>
      </c>
      <c r="K25" s="484"/>
      <c r="L25" s="484"/>
      <c r="M25" s="484"/>
      <c r="N25" s="485"/>
      <c r="O25" s="486" t="str">
        <f>O16</f>
        <v>ACS Tampa Brasov </v>
      </c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232" t="s">
        <v>11</v>
      </c>
      <c r="AF25" s="487" t="str">
        <f>O17</f>
        <v>DSC Arminia Bielefeld</v>
      </c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8"/>
      <c r="AW25" s="489">
        <v>1</v>
      </c>
      <c r="AX25" s="490"/>
      <c r="AY25" s="232" t="s">
        <v>12</v>
      </c>
      <c r="AZ25" s="490">
        <v>2</v>
      </c>
      <c r="BA25" s="491"/>
      <c r="BB25" s="489" t="s">
        <v>149</v>
      </c>
      <c r="BC25" s="492"/>
      <c r="BD25" s="172"/>
      <c r="BE25" s="159"/>
      <c r="BF25" s="162">
        <f>IF(ISBLANK(AW25),"0",IF(AW25&gt;AZ25,3,IF(AW25=AZ25,1,0)))</f>
        <v>0</v>
      </c>
      <c r="BG25" s="162" t="s">
        <v>12</v>
      </c>
      <c r="BH25" s="162">
        <f>IF(ISBLANK(AZ25),"0",IF(AZ25&gt;AW25,3,IF(AZ25=AW25,1,0)))</f>
        <v>3</v>
      </c>
      <c r="BI25" s="159"/>
      <c r="BJ25" s="159"/>
      <c r="BK25" s="159"/>
      <c r="BL25" s="159"/>
      <c r="BM25" s="174" t="str">
        <f>$O$16</f>
        <v>ACS Tampa Brasov </v>
      </c>
      <c r="BN25" s="163">
        <f>COUNT($BF$25,$BH$29,$BH$33,$BF$37)</f>
        <v>4</v>
      </c>
      <c r="BO25" s="163">
        <f>SUM($BF$25+$BH$29+$BH$33+$BF$37)</f>
        <v>6</v>
      </c>
      <c r="BP25" s="163">
        <f>SUM($AW$25+$AZ$29+$AZ$33+$AW$37)</f>
        <v>5</v>
      </c>
      <c r="BQ25" s="164" t="s">
        <v>12</v>
      </c>
      <c r="BR25" s="163">
        <f>SUM($AZ$25+$AW$29+$AW$33+$AZ$37)</f>
        <v>6</v>
      </c>
      <c r="BS25" s="163">
        <f>SUM(BP25-BR25)</f>
        <v>-1</v>
      </c>
      <c r="BT25" s="159"/>
      <c r="BU25" s="159" t="str">
        <f>IF((BV25+BW25)&gt;0,"Mannschaften gleich!",BM25)</f>
        <v>ACS Tampa Brasov </v>
      </c>
      <c r="BV25" s="160">
        <f>IF(AND(BO25=BO26,BS25=BS26,BP25=BP26),1,0)</f>
        <v>0</v>
      </c>
      <c r="BW25" s="160">
        <f>IF(AND(BO24=BO25,BS24=BS25,BP24=BP25),1,0)</f>
        <v>0</v>
      </c>
      <c r="BX25" s="160"/>
      <c r="BY25" s="160"/>
      <c r="BZ25" s="160"/>
      <c r="CA25" s="160"/>
      <c r="CB25" s="160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58"/>
    </row>
    <row r="26" spans="2:116" s="161" customFormat="1" ht="18" customHeight="1" thickBot="1">
      <c r="B26" s="476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8"/>
      <c r="BD26" s="172"/>
      <c r="BE26" s="159"/>
      <c r="BF26" s="162"/>
      <c r="BG26" s="162"/>
      <c r="BH26" s="162"/>
      <c r="BI26" s="159"/>
      <c r="BJ26" s="159"/>
      <c r="BK26" s="159"/>
      <c r="BL26" s="159"/>
      <c r="BM26" s="174" t="str">
        <f>$O$17</f>
        <v>DSC Arminia Bielefeld</v>
      </c>
      <c r="BN26" s="163">
        <f>COUNT($BH$25,$BF$31,$BH$35,$BF$39)</f>
        <v>4</v>
      </c>
      <c r="BO26" s="163">
        <f>SUM($BH$25+$BF$31+$BH$35+$BF$39)</f>
        <v>9</v>
      </c>
      <c r="BP26" s="163">
        <f>SUM($AZ$25+$AW$31+$AZ$35+$AW$39)</f>
        <v>9</v>
      </c>
      <c r="BQ26" s="164" t="s">
        <v>12</v>
      </c>
      <c r="BR26" s="163">
        <f>SUM($AW$25+$AZ$31+$AW$35+$AZ$39)</f>
        <v>4</v>
      </c>
      <c r="BS26" s="163">
        <f>SUM(BP26-BR26)</f>
        <v>5</v>
      </c>
      <c r="BT26" s="159"/>
      <c r="BU26" s="159" t="str">
        <f>IF((BV26+BW26)&gt;0,"Mannschaften gleich!",BM26)</f>
        <v>DSC Arminia Bielefeld</v>
      </c>
      <c r="BV26" s="160">
        <f>IF(AND(BO26=BO27,BS26=BS27,BP26=BP27),1,0)</f>
        <v>0</v>
      </c>
      <c r="BW26" s="160">
        <f>IF(AND(BO25=BO26,BS25=BS26,BP25=BP26),1,0)</f>
        <v>0</v>
      </c>
      <c r="BX26" s="160"/>
      <c r="BY26" s="160"/>
      <c r="BZ26" s="160"/>
      <c r="CA26" s="160"/>
      <c r="CB26" s="160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58"/>
    </row>
    <row r="27" spans="2:116" s="161" customFormat="1" ht="18" customHeight="1" thickBot="1">
      <c r="B27" s="493">
        <v>3</v>
      </c>
      <c r="C27" s="494"/>
      <c r="D27" s="495">
        <v>1</v>
      </c>
      <c r="E27" s="496"/>
      <c r="F27" s="496"/>
      <c r="G27" s="496"/>
      <c r="H27" s="496"/>
      <c r="I27" s="497"/>
      <c r="J27" s="498">
        <v>0.3986111111111111</v>
      </c>
      <c r="K27" s="498"/>
      <c r="L27" s="498"/>
      <c r="M27" s="498"/>
      <c r="N27" s="499"/>
      <c r="O27" s="500" t="str">
        <f>O18</f>
        <v>Hertha Zehlendorf</v>
      </c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200" t="s">
        <v>11</v>
      </c>
      <c r="AF27" s="501" t="str">
        <f>O14</f>
        <v>Türkiyemspor Berlin</v>
      </c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2"/>
      <c r="AW27" s="503">
        <v>1</v>
      </c>
      <c r="AX27" s="504"/>
      <c r="AY27" s="200" t="s">
        <v>12</v>
      </c>
      <c r="AZ27" s="504">
        <v>1</v>
      </c>
      <c r="BA27" s="505"/>
      <c r="BB27" s="503" t="s">
        <v>149</v>
      </c>
      <c r="BC27" s="506"/>
      <c r="BD27" s="172"/>
      <c r="BE27" s="159"/>
      <c r="BF27" s="162">
        <f>IF(ISBLANK(AW27),"0",IF(AW27&gt;AZ27,3,IF(AW27=AZ27,1,0)))</f>
        <v>1</v>
      </c>
      <c r="BG27" s="162" t="s">
        <v>12</v>
      </c>
      <c r="BH27" s="162">
        <f>IF(ISBLANK(AZ27),"0",IF(AZ27&gt;AW27,3,IF(AZ27=AW27,1,0)))</f>
        <v>1</v>
      </c>
      <c r="BI27" s="159"/>
      <c r="BJ27" s="159"/>
      <c r="BK27" s="159"/>
      <c r="BL27" s="159"/>
      <c r="BM27" s="174" t="str">
        <f>$O$18</f>
        <v>Hertha Zehlendorf</v>
      </c>
      <c r="BN27" s="163">
        <f>COUNT($BF$27,$BH$31,$BH$37,$BF$41)</f>
        <v>4</v>
      </c>
      <c r="BO27" s="163">
        <f>SUM($BF$27+$BH$31+$BH$37+$BF$41)</f>
        <v>10</v>
      </c>
      <c r="BP27" s="163">
        <f>SUM($AW$27+$AZ$31+$AZ$37+$AW$41)</f>
        <v>9</v>
      </c>
      <c r="BQ27" s="164" t="s">
        <v>12</v>
      </c>
      <c r="BR27" s="163">
        <f>SUM($AZ$27+$AW$31+$AW$37+$AZ$41)</f>
        <v>4</v>
      </c>
      <c r="BS27" s="163">
        <f>SUM(BP27-BR27)</f>
        <v>5</v>
      </c>
      <c r="BT27" s="159"/>
      <c r="BU27" s="159" t="str">
        <f>IF(BV27&gt;0,"Mannschaften gleich!",BM27)</f>
        <v>Hertha Zehlendorf</v>
      </c>
      <c r="BV27" s="160">
        <f>IF(AND(BO27=BO26,BS27=BS26,BP27=BP26),1,0)</f>
        <v>0</v>
      </c>
      <c r="BW27" s="160"/>
      <c r="BX27" s="160"/>
      <c r="BY27" s="160"/>
      <c r="BZ27" s="160"/>
      <c r="CA27" s="160"/>
      <c r="CB27" s="160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58"/>
    </row>
    <row r="28" spans="2:116" s="161" customFormat="1" ht="18" customHeight="1" thickBot="1">
      <c r="B28" s="476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8"/>
      <c r="BD28" s="172"/>
      <c r="BE28" s="159"/>
      <c r="BF28" s="162"/>
      <c r="BG28" s="162"/>
      <c r="BH28" s="162"/>
      <c r="BI28" s="159"/>
      <c r="BJ28" s="159"/>
      <c r="BK28" s="159"/>
      <c r="BL28" s="159"/>
      <c r="BM28" s="172"/>
      <c r="BN28" s="172"/>
      <c r="BO28" s="172"/>
      <c r="BP28" s="172"/>
      <c r="BQ28" s="172"/>
      <c r="BR28" s="172"/>
      <c r="BS28" s="172"/>
      <c r="BT28" s="159"/>
      <c r="BU28" s="159"/>
      <c r="BV28" s="160"/>
      <c r="BW28" s="160"/>
      <c r="BX28" s="160"/>
      <c r="BY28" s="160"/>
      <c r="BZ28" s="160"/>
      <c r="CA28" s="160"/>
      <c r="CB28" s="160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58"/>
    </row>
    <row r="29" spans="2:116" s="161" customFormat="1" ht="18" customHeight="1" thickBot="1">
      <c r="B29" s="493">
        <v>4</v>
      </c>
      <c r="C29" s="494"/>
      <c r="D29" s="495">
        <v>3</v>
      </c>
      <c r="E29" s="496"/>
      <c r="F29" s="496"/>
      <c r="G29" s="496"/>
      <c r="H29" s="496"/>
      <c r="I29" s="497"/>
      <c r="J29" s="498">
        <v>0.41041666666666665</v>
      </c>
      <c r="K29" s="498"/>
      <c r="L29" s="498"/>
      <c r="M29" s="498"/>
      <c r="N29" s="499"/>
      <c r="O29" s="500" t="str">
        <f>O15</f>
        <v>Bohemians 1905 Prag</v>
      </c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200" t="s">
        <v>11</v>
      </c>
      <c r="AF29" s="501" t="str">
        <f>O16</f>
        <v>ACS Tampa Brasov </v>
      </c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2"/>
      <c r="AW29" s="503">
        <v>0</v>
      </c>
      <c r="AX29" s="504"/>
      <c r="AY29" s="200" t="s">
        <v>12</v>
      </c>
      <c r="AZ29" s="504">
        <v>1</v>
      </c>
      <c r="BA29" s="505"/>
      <c r="BB29" s="503" t="s">
        <v>149</v>
      </c>
      <c r="BC29" s="506"/>
      <c r="BD29" s="172"/>
      <c r="BE29" s="159"/>
      <c r="BF29" s="162">
        <f>IF(ISBLANK(AW29),"0",IF(AW29&gt;AZ29,3,IF(AW29=AZ29,1,0)))</f>
        <v>0</v>
      </c>
      <c r="BG29" s="162" t="s">
        <v>12</v>
      </c>
      <c r="BH29" s="162">
        <f>IF(ISBLANK(AZ29),"0",IF(AZ29&gt;AW29,3,IF(AZ29=AW29,1,0)))</f>
        <v>3</v>
      </c>
      <c r="BI29" s="159"/>
      <c r="BJ29" s="159"/>
      <c r="BK29" s="159"/>
      <c r="BL29" s="159"/>
      <c r="BM29" s="172"/>
      <c r="BN29" s="172"/>
      <c r="BO29" s="172"/>
      <c r="BP29" s="172"/>
      <c r="BQ29" s="172"/>
      <c r="BR29" s="172"/>
      <c r="BS29" s="172"/>
      <c r="BT29" s="159"/>
      <c r="BU29" s="159"/>
      <c r="BV29" s="160"/>
      <c r="BW29" s="160"/>
      <c r="BX29" s="160"/>
      <c r="BY29" s="160"/>
      <c r="BZ29" s="160"/>
      <c r="CA29" s="160"/>
      <c r="CB29" s="160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58"/>
    </row>
    <row r="30" spans="2:116" s="161" customFormat="1" ht="18" customHeight="1" thickBot="1">
      <c r="B30" s="476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8"/>
      <c r="BD30" s="172"/>
      <c r="BE30" s="159"/>
      <c r="BF30" s="162"/>
      <c r="BG30" s="162"/>
      <c r="BH30" s="162"/>
      <c r="BI30" s="159"/>
      <c r="BJ30" s="159"/>
      <c r="BK30" s="159"/>
      <c r="BL30" s="159"/>
      <c r="BM30" s="172"/>
      <c r="BN30" s="172"/>
      <c r="BO30" s="172"/>
      <c r="BP30" s="172"/>
      <c r="BQ30" s="172"/>
      <c r="BR30" s="172"/>
      <c r="BS30" s="172"/>
      <c r="BT30" s="159"/>
      <c r="BU30" s="159"/>
      <c r="BV30" s="160"/>
      <c r="BW30" s="160"/>
      <c r="BX30" s="160"/>
      <c r="BY30" s="160"/>
      <c r="BZ30" s="160"/>
      <c r="CA30" s="160"/>
      <c r="CB30" s="160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58"/>
    </row>
    <row r="31" spans="2:116" s="161" customFormat="1" ht="18" customHeight="1" thickBot="1">
      <c r="B31" s="493">
        <v>5</v>
      </c>
      <c r="C31" s="494"/>
      <c r="D31" s="495">
        <v>2</v>
      </c>
      <c r="E31" s="496"/>
      <c r="F31" s="496"/>
      <c r="G31" s="496"/>
      <c r="H31" s="496"/>
      <c r="I31" s="497"/>
      <c r="J31" s="498">
        <v>0.4395833333333334</v>
      </c>
      <c r="K31" s="498"/>
      <c r="L31" s="498"/>
      <c r="M31" s="498"/>
      <c r="N31" s="499"/>
      <c r="O31" s="500" t="str">
        <f>O17</f>
        <v>DSC Arminia Bielefeld</v>
      </c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200" t="s">
        <v>11</v>
      </c>
      <c r="AF31" s="501" t="str">
        <f>O18</f>
        <v>Hertha Zehlendorf</v>
      </c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2"/>
      <c r="AW31" s="503">
        <v>1</v>
      </c>
      <c r="AX31" s="504"/>
      <c r="AY31" s="200" t="s">
        <v>12</v>
      </c>
      <c r="AZ31" s="504">
        <v>2</v>
      </c>
      <c r="BA31" s="505"/>
      <c r="BB31" s="503" t="s">
        <v>149</v>
      </c>
      <c r="BC31" s="506"/>
      <c r="BD31" s="172"/>
      <c r="BE31" s="159"/>
      <c r="BF31" s="162">
        <f>IF(ISBLANK(AW31),"0",IF(AW31&gt;AZ31,3,IF(AW31=AZ31,1,0)))</f>
        <v>0</v>
      </c>
      <c r="BG31" s="162" t="s">
        <v>12</v>
      </c>
      <c r="BH31" s="162">
        <f>IF(ISBLANK(AZ31),"0",IF(AZ31&gt;AW31,3,IF(AZ31=AW31,1,0)))</f>
        <v>3</v>
      </c>
      <c r="BI31" s="159"/>
      <c r="BJ31" s="159"/>
      <c r="BK31" s="159"/>
      <c r="BL31" s="159"/>
      <c r="BM31" s="172"/>
      <c r="BN31" s="172"/>
      <c r="BO31" s="172"/>
      <c r="BP31" s="172"/>
      <c r="BQ31" s="172"/>
      <c r="BR31" s="172"/>
      <c r="BS31" s="172"/>
      <c r="BT31" s="159"/>
      <c r="BU31" s="159"/>
      <c r="BV31" s="160"/>
      <c r="BW31" s="160"/>
      <c r="BX31" s="160"/>
      <c r="BY31" s="160"/>
      <c r="BZ31" s="160"/>
      <c r="CA31" s="160"/>
      <c r="CB31" s="160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58"/>
    </row>
    <row r="32" spans="2:116" s="161" customFormat="1" ht="18" customHeight="1" thickBot="1"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8"/>
      <c r="BD32" s="172"/>
      <c r="BE32" s="159"/>
      <c r="BF32" s="162"/>
      <c r="BG32" s="162"/>
      <c r="BH32" s="162"/>
      <c r="BI32" s="159"/>
      <c r="BJ32" s="159"/>
      <c r="BK32" s="159"/>
      <c r="BL32" s="159"/>
      <c r="BM32" s="172"/>
      <c r="BN32" s="172"/>
      <c r="BO32" s="172"/>
      <c r="BP32" s="172"/>
      <c r="BQ32" s="172"/>
      <c r="BR32" s="172"/>
      <c r="BS32" s="172"/>
      <c r="BT32" s="159"/>
      <c r="BU32" s="159"/>
      <c r="BV32" s="160"/>
      <c r="BW32" s="160"/>
      <c r="BX32" s="160"/>
      <c r="BY32" s="160"/>
      <c r="BZ32" s="160"/>
      <c r="CA32" s="160"/>
      <c r="CB32" s="160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58"/>
    </row>
    <row r="33" spans="2:116" s="161" customFormat="1" ht="18" customHeight="1" thickBot="1">
      <c r="B33" s="493">
        <v>6</v>
      </c>
      <c r="C33" s="494"/>
      <c r="D33" s="495">
        <v>1</v>
      </c>
      <c r="E33" s="496"/>
      <c r="F33" s="496"/>
      <c r="G33" s="496"/>
      <c r="H33" s="496"/>
      <c r="I33" s="497"/>
      <c r="J33" s="498">
        <v>0.46319444444444446</v>
      </c>
      <c r="K33" s="498"/>
      <c r="L33" s="498"/>
      <c r="M33" s="498"/>
      <c r="N33" s="499"/>
      <c r="O33" s="500" t="str">
        <f>O14</f>
        <v>Türkiyemspor Berlin</v>
      </c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200" t="s">
        <v>11</v>
      </c>
      <c r="AF33" s="501" t="str">
        <f>O16</f>
        <v>ACS Tampa Brasov </v>
      </c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2"/>
      <c r="AW33" s="503">
        <v>1</v>
      </c>
      <c r="AX33" s="504"/>
      <c r="AY33" s="200" t="s">
        <v>12</v>
      </c>
      <c r="AZ33" s="504">
        <v>2</v>
      </c>
      <c r="BA33" s="505"/>
      <c r="BB33" s="503" t="s">
        <v>149</v>
      </c>
      <c r="BC33" s="506"/>
      <c r="BD33" s="172"/>
      <c r="BE33" s="159"/>
      <c r="BF33" s="162">
        <f>IF(ISBLANK(AW33),"0",IF(AW33&gt;AZ33,3,IF(AW33=AZ33,1,0)))</f>
        <v>0</v>
      </c>
      <c r="BG33" s="162" t="s">
        <v>12</v>
      </c>
      <c r="BH33" s="162">
        <f>IF(ISBLANK(AZ33),"0",IF(AZ33&gt;AW33,3,IF(AZ33=AW33,1,0)))</f>
        <v>3</v>
      </c>
      <c r="BI33" s="159"/>
      <c r="BJ33" s="159"/>
      <c r="BK33" s="154"/>
      <c r="BL33" s="154"/>
      <c r="BM33" s="154"/>
      <c r="BN33" s="154"/>
      <c r="BO33" s="154"/>
      <c r="BP33" s="154"/>
      <c r="BQ33" s="154"/>
      <c r="BR33" s="154"/>
      <c r="BS33" s="154"/>
      <c r="BT33" s="159"/>
      <c r="BU33" s="159"/>
      <c r="BV33" s="160"/>
      <c r="BW33" s="160"/>
      <c r="BX33" s="160"/>
      <c r="BY33" s="160"/>
      <c r="BZ33" s="160"/>
      <c r="CA33" s="160"/>
      <c r="CB33" s="160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58"/>
    </row>
    <row r="34" spans="2:116" s="161" customFormat="1" ht="18" customHeight="1" thickBot="1">
      <c r="B34" s="476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8"/>
      <c r="BD34" s="172"/>
      <c r="BE34" s="159"/>
      <c r="BF34" s="162"/>
      <c r="BG34" s="162"/>
      <c r="BH34" s="162"/>
      <c r="BI34" s="159"/>
      <c r="BJ34" s="159"/>
      <c r="BK34" s="154"/>
      <c r="BL34" s="154"/>
      <c r="BM34" s="154"/>
      <c r="BN34" s="154"/>
      <c r="BO34" s="154"/>
      <c r="BP34" s="154"/>
      <c r="BQ34" s="154"/>
      <c r="BR34" s="154"/>
      <c r="BS34" s="154"/>
      <c r="BT34" s="159"/>
      <c r="BU34" s="159"/>
      <c r="BV34" s="160"/>
      <c r="BW34" s="160"/>
      <c r="BX34" s="160"/>
      <c r="BY34" s="160"/>
      <c r="BZ34" s="160"/>
      <c r="CA34" s="160"/>
      <c r="CB34" s="160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58"/>
    </row>
    <row r="35" spans="2:116" s="161" customFormat="1" ht="18" customHeight="1" thickBot="1">
      <c r="B35" s="493">
        <v>7</v>
      </c>
      <c r="C35" s="494"/>
      <c r="D35" s="495">
        <v>3</v>
      </c>
      <c r="E35" s="496"/>
      <c r="F35" s="496"/>
      <c r="G35" s="496"/>
      <c r="H35" s="496"/>
      <c r="I35" s="497"/>
      <c r="J35" s="498">
        <v>0.47500000000000003</v>
      </c>
      <c r="K35" s="498"/>
      <c r="L35" s="498"/>
      <c r="M35" s="498"/>
      <c r="N35" s="499"/>
      <c r="O35" s="500" t="str">
        <f>O15</f>
        <v>Bohemians 1905 Prag</v>
      </c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200" t="s">
        <v>11</v>
      </c>
      <c r="AF35" s="501" t="str">
        <f>O17</f>
        <v>DSC Arminia Bielefeld</v>
      </c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2"/>
      <c r="AW35" s="503">
        <v>1</v>
      </c>
      <c r="AX35" s="504"/>
      <c r="AY35" s="200" t="s">
        <v>12</v>
      </c>
      <c r="AZ35" s="504">
        <v>3</v>
      </c>
      <c r="BA35" s="505"/>
      <c r="BB35" s="503" t="s">
        <v>149</v>
      </c>
      <c r="BC35" s="506"/>
      <c r="BD35" s="201"/>
      <c r="BE35" s="159"/>
      <c r="BF35" s="162">
        <f>IF(ISBLANK(AW35),"0",IF(AW35&gt;AZ35,3,IF(AW35=AZ35,1,0)))</f>
        <v>0</v>
      </c>
      <c r="BG35" s="162" t="s">
        <v>12</v>
      </c>
      <c r="BH35" s="162">
        <f>IF(ISBLANK(AZ35),"0",IF(AZ35&gt;AW35,3,IF(AZ35=AW35,1,0)))</f>
        <v>3</v>
      </c>
      <c r="BI35" s="159"/>
      <c r="BJ35" s="159"/>
      <c r="BK35" s="165"/>
      <c r="BL35" s="165"/>
      <c r="BM35" s="172"/>
      <c r="BN35" s="172"/>
      <c r="BO35" s="172"/>
      <c r="BP35" s="172"/>
      <c r="BQ35" s="172"/>
      <c r="BR35" s="172"/>
      <c r="BS35" s="163"/>
      <c r="BT35" s="159"/>
      <c r="BU35" s="159"/>
      <c r="BV35" s="160"/>
      <c r="BW35" s="160"/>
      <c r="BX35" s="160"/>
      <c r="BY35" s="160"/>
      <c r="BZ35" s="160"/>
      <c r="CA35" s="160"/>
      <c r="CB35" s="160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58"/>
    </row>
    <row r="36" spans="2:116" s="161" customFormat="1" ht="18" customHeight="1" thickBot="1">
      <c r="B36" s="476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8"/>
      <c r="BD36" s="201"/>
      <c r="BE36" s="159"/>
      <c r="BF36" s="162"/>
      <c r="BG36" s="162"/>
      <c r="BH36" s="162"/>
      <c r="BI36" s="159"/>
      <c r="BJ36" s="159"/>
      <c r="BK36" s="165"/>
      <c r="BL36" s="165"/>
      <c r="BM36" s="172"/>
      <c r="BN36" s="172"/>
      <c r="BO36" s="172"/>
      <c r="BP36" s="172"/>
      <c r="BQ36" s="172"/>
      <c r="BR36" s="172"/>
      <c r="BS36" s="163"/>
      <c r="BT36" s="159"/>
      <c r="BU36" s="159"/>
      <c r="BV36" s="160"/>
      <c r="BW36" s="160"/>
      <c r="BX36" s="160"/>
      <c r="BY36" s="160"/>
      <c r="BZ36" s="160"/>
      <c r="CA36" s="160"/>
      <c r="CB36" s="160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58"/>
    </row>
    <row r="37" spans="2:116" s="161" customFormat="1" ht="18" customHeight="1" thickBot="1">
      <c r="B37" s="493">
        <v>8</v>
      </c>
      <c r="C37" s="494"/>
      <c r="D37" s="495">
        <v>2</v>
      </c>
      <c r="E37" s="496"/>
      <c r="F37" s="496"/>
      <c r="G37" s="496"/>
      <c r="H37" s="496"/>
      <c r="I37" s="497"/>
      <c r="J37" s="498">
        <v>0.4986111111111111</v>
      </c>
      <c r="K37" s="498"/>
      <c r="L37" s="498"/>
      <c r="M37" s="498"/>
      <c r="N37" s="499"/>
      <c r="O37" s="500" t="str">
        <f>O16</f>
        <v>ACS Tampa Brasov </v>
      </c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200" t="s">
        <v>11</v>
      </c>
      <c r="AF37" s="501" t="str">
        <f>O18</f>
        <v>Hertha Zehlendorf</v>
      </c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2"/>
      <c r="AW37" s="503">
        <v>1</v>
      </c>
      <c r="AX37" s="504"/>
      <c r="AY37" s="200" t="s">
        <v>12</v>
      </c>
      <c r="AZ37" s="504">
        <v>3</v>
      </c>
      <c r="BA37" s="505"/>
      <c r="BB37" s="503" t="s">
        <v>149</v>
      </c>
      <c r="BC37" s="506"/>
      <c r="BD37" s="201"/>
      <c r="BE37" s="159"/>
      <c r="BF37" s="162">
        <f>IF(ISBLANK(AW37),"0",IF(AW37&gt;AZ37,3,IF(AW37=AZ37,1,0)))</f>
        <v>0</v>
      </c>
      <c r="BG37" s="162" t="s">
        <v>12</v>
      </c>
      <c r="BH37" s="162">
        <f>IF(ISBLANK(AZ37),"0",IF(AZ37&gt;AW37,3,IF(AZ37=AW37,1,0)))</f>
        <v>3</v>
      </c>
      <c r="BI37" s="159"/>
      <c r="BJ37" s="159"/>
      <c r="BK37" s="165"/>
      <c r="BL37" s="165"/>
      <c r="BM37" s="172"/>
      <c r="BN37" s="172"/>
      <c r="BO37" s="172"/>
      <c r="BP37" s="172"/>
      <c r="BQ37" s="172"/>
      <c r="BR37" s="172"/>
      <c r="BS37" s="163"/>
      <c r="BT37" s="159"/>
      <c r="BU37" s="159"/>
      <c r="BV37" s="160"/>
      <c r="BW37" s="160"/>
      <c r="BX37" s="160"/>
      <c r="BY37" s="160"/>
      <c r="BZ37" s="160"/>
      <c r="CA37" s="160"/>
      <c r="CB37" s="160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58"/>
    </row>
    <row r="38" spans="2:116" s="161" customFormat="1" ht="18" customHeight="1" thickBot="1">
      <c r="B38" s="476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8"/>
      <c r="BD38" s="201"/>
      <c r="BE38" s="159"/>
      <c r="BF38" s="162"/>
      <c r="BG38" s="162"/>
      <c r="BH38" s="162"/>
      <c r="BI38" s="159"/>
      <c r="BJ38" s="159"/>
      <c r="BK38" s="165"/>
      <c r="BL38" s="165"/>
      <c r="BM38" s="172"/>
      <c r="BN38" s="172"/>
      <c r="BO38" s="172"/>
      <c r="BP38" s="172"/>
      <c r="BQ38" s="172"/>
      <c r="BR38" s="172"/>
      <c r="BS38" s="163"/>
      <c r="BT38" s="159"/>
      <c r="BU38" s="159"/>
      <c r="BV38" s="160"/>
      <c r="BW38" s="160"/>
      <c r="BX38" s="160"/>
      <c r="BY38" s="160"/>
      <c r="BZ38" s="160"/>
      <c r="CA38" s="160"/>
      <c r="CB38" s="160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58"/>
    </row>
    <row r="39" spans="2:116" s="161" customFormat="1" ht="18" customHeight="1" thickBot="1">
      <c r="B39" s="493">
        <v>9</v>
      </c>
      <c r="C39" s="494"/>
      <c r="D39" s="495">
        <v>1</v>
      </c>
      <c r="E39" s="496"/>
      <c r="F39" s="496"/>
      <c r="G39" s="496"/>
      <c r="H39" s="496"/>
      <c r="I39" s="497"/>
      <c r="J39" s="498">
        <v>0.5222222222222223</v>
      </c>
      <c r="K39" s="498"/>
      <c r="L39" s="498"/>
      <c r="M39" s="498"/>
      <c r="N39" s="499"/>
      <c r="O39" s="500" t="str">
        <f>O17</f>
        <v>DSC Arminia Bielefeld</v>
      </c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200" t="s">
        <v>11</v>
      </c>
      <c r="AF39" s="501" t="str">
        <f>O14</f>
        <v>Türkiyemspor Berlin</v>
      </c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2"/>
      <c r="AW39" s="503">
        <v>3</v>
      </c>
      <c r="AX39" s="504"/>
      <c r="AY39" s="200" t="s">
        <v>12</v>
      </c>
      <c r="AZ39" s="504">
        <v>0</v>
      </c>
      <c r="BA39" s="505"/>
      <c r="BB39" s="503" t="s">
        <v>149</v>
      </c>
      <c r="BC39" s="506"/>
      <c r="BD39" s="201"/>
      <c r="BE39" s="159"/>
      <c r="BF39" s="162">
        <f>IF(ISBLANK(AW39),"0",IF(AW39&gt;AZ39,3,IF(AW39=AZ39,1,0)))</f>
        <v>3</v>
      </c>
      <c r="BG39" s="162" t="s">
        <v>12</v>
      </c>
      <c r="BH39" s="162">
        <f>IF(ISBLANK(AZ39),"0",IF(AZ39&gt;AW39,3,IF(AZ39=AW39,1,0)))</f>
        <v>0</v>
      </c>
      <c r="BI39" s="159"/>
      <c r="BJ39" s="159"/>
      <c r="BK39" s="165"/>
      <c r="BL39" s="165"/>
      <c r="BM39" s="172"/>
      <c r="BN39" s="172"/>
      <c r="BO39" s="172"/>
      <c r="BP39" s="172"/>
      <c r="BQ39" s="172"/>
      <c r="BR39" s="172"/>
      <c r="BS39" s="163"/>
      <c r="BT39" s="159"/>
      <c r="BU39" s="159"/>
      <c r="BV39" s="160"/>
      <c r="BW39" s="160"/>
      <c r="BX39" s="160"/>
      <c r="BY39" s="160"/>
      <c r="BZ39" s="160"/>
      <c r="CA39" s="160"/>
      <c r="CB39" s="160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58"/>
    </row>
    <row r="40" spans="2:116" s="161" customFormat="1" ht="18" customHeight="1" thickBot="1">
      <c r="B40" s="476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8"/>
      <c r="BD40" s="201"/>
      <c r="BE40" s="159"/>
      <c r="BF40" s="162"/>
      <c r="BG40" s="162"/>
      <c r="BH40" s="162"/>
      <c r="BI40" s="159"/>
      <c r="BJ40" s="159"/>
      <c r="BK40" s="165"/>
      <c r="BL40" s="165"/>
      <c r="BM40" s="172"/>
      <c r="BN40" s="172"/>
      <c r="BO40" s="172"/>
      <c r="BP40" s="172"/>
      <c r="BQ40" s="172"/>
      <c r="BR40" s="172"/>
      <c r="BS40" s="163"/>
      <c r="BT40" s="159"/>
      <c r="BU40" s="159"/>
      <c r="BV40" s="160"/>
      <c r="BW40" s="160"/>
      <c r="BX40" s="160"/>
      <c r="BY40" s="160"/>
      <c r="BZ40" s="160"/>
      <c r="CA40" s="160"/>
      <c r="CB40" s="160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58"/>
    </row>
    <row r="41" spans="2:116" s="161" customFormat="1" ht="18" customHeight="1" thickBot="1">
      <c r="B41" s="493">
        <v>10</v>
      </c>
      <c r="C41" s="494"/>
      <c r="D41" s="495">
        <v>3</v>
      </c>
      <c r="E41" s="496"/>
      <c r="F41" s="496"/>
      <c r="G41" s="496"/>
      <c r="H41" s="496"/>
      <c r="I41" s="497"/>
      <c r="J41" s="498">
        <v>0.5340277777777778</v>
      </c>
      <c r="K41" s="498"/>
      <c r="L41" s="498"/>
      <c r="M41" s="498"/>
      <c r="N41" s="499"/>
      <c r="O41" s="500" t="str">
        <f>O18</f>
        <v>Hertha Zehlendorf</v>
      </c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200" t="s">
        <v>11</v>
      </c>
      <c r="AF41" s="501" t="str">
        <f>O15</f>
        <v>Bohemians 1905 Prag</v>
      </c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2"/>
      <c r="AW41" s="503">
        <v>3</v>
      </c>
      <c r="AX41" s="504"/>
      <c r="AY41" s="200" t="s">
        <v>12</v>
      </c>
      <c r="AZ41" s="504">
        <v>1</v>
      </c>
      <c r="BA41" s="505"/>
      <c r="BB41" s="503" t="s">
        <v>149</v>
      </c>
      <c r="BC41" s="506"/>
      <c r="BD41" s="201"/>
      <c r="BE41" s="159"/>
      <c r="BF41" s="162">
        <f>IF(ISBLANK(AW41),"0",IF(AW41&gt;AZ41,3,IF(AW41=AZ41,1,0)))</f>
        <v>3</v>
      </c>
      <c r="BG41" s="162" t="s">
        <v>12</v>
      </c>
      <c r="BH41" s="162">
        <f>IF(ISBLANK(AZ41),"0",IF(AZ41&gt;AW41,3,IF(AZ41=AW41,1,0)))</f>
        <v>0</v>
      </c>
      <c r="BI41" s="159"/>
      <c r="BJ41" s="159"/>
      <c r="BK41" s="165"/>
      <c r="BL41" s="165"/>
      <c r="BM41" s="172"/>
      <c r="BN41" s="172"/>
      <c r="BO41" s="172"/>
      <c r="BP41" s="172"/>
      <c r="BQ41" s="172"/>
      <c r="BR41" s="172"/>
      <c r="BS41" s="163"/>
      <c r="BT41" s="159"/>
      <c r="BU41" s="159"/>
      <c r="BV41" s="160"/>
      <c r="BW41" s="160"/>
      <c r="BX41" s="160"/>
      <c r="BY41" s="160"/>
      <c r="BZ41" s="160"/>
      <c r="CA41" s="160"/>
      <c r="CB41" s="160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58"/>
    </row>
    <row r="43" ht="12.75">
      <c r="B43" s="157" t="s">
        <v>23</v>
      </c>
    </row>
    <row r="44" ht="6" customHeight="1"/>
    <row r="45" spans="27:115" s="166" customFormat="1" ht="13.5" customHeight="1" thickBot="1">
      <c r="AA45" s="202"/>
      <c r="AB45" s="202"/>
      <c r="AC45" s="202"/>
      <c r="AD45" s="20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75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8"/>
      <c r="BW45" s="168"/>
      <c r="BX45" s="168"/>
      <c r="BY45" s="168"/>
      <c r="BZ45" s="168"/>
      <c r="CA45" s="168"/>
      <c r="CB45" s="168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6:115" s="169" customFormat="1" ht="16.5" thickBot="1">
      <c r="F46" s="511" t="s">
        <v>16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3"/>
      <c r="AH46" s="514" t="s">
        <v>17</v>
      </c>
      <c r="AI46" s="512"/>
      <c r="AJ46" s="512"/>
      <c r="AK46" s="514" t="s">
        <v>13</v>
      </c>
      <c r="AL46" s="512"/>
      <c r="AM46" s="512"/>
      <c r="AN46" s="514" t="s">
        <v>14</v>
      </c>
      <c r="AO46" s="512"/>
      <c r="AP46" s="512"/>
      <c r="AQ46" s="512"/>
      <c r="AR46" s="512"/>
      <c r="AS46" s="512"/>
      <c r="AT46" s="513"/>
      <c r="AU46" s="512" t="s">
        <v>15</v>
      </c>
      <c r="AV46" s="512"/>
      <c r="AW46" s="522"/>
      <c r="BD46" s="176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71"/>
      <c r="BX46" s="171"/>
      <c r="BY46" s="171"/>
      <c r="BZ46" s="171"/>
      <c r="CA46" s="171"/>
      <c r="CB46" s="171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</row>
    <row r="47" spans="6:115" s="169" customFormat="1" ht="19.5" customHeight="1">
      <c r="F47" s="523" t="s">
        <v>0</v>
      </c>
      <c r="G47" s="507"/>
      <c r="H47" s="524" t="str">
        <f>(IF(ISBLANK($AZ$23),"",BU23))</f>
        <v>Türkiyemspor Berlin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5"/>
      <c r="AH47" s="526">
        <f>(IF(ISBLANK($AZ$23),"",BN23))</f>
        <v>4</v>
      </c>
      <c r="AI47" s="507"/>
      <c r="AJ47" s="527"/>
      <c r="AK47" s="507">
        <f>(IF(ISBLANK($AZ$23),"",BO23))</f>
        <v>4</v>
      </c>
      <c r="AL47" s="507"/>
      <c r="AM47" s="507"/>
      <c r="AN47" s="526">
        <f>(IF(ISBLANK($AZ$23),"",BP23))</f>
        <v>5</v>
      </c>
      <c r="AO47" s="507"/>
      <c r="AP47" s="507"/>
      <c r="AQ47" s="205" t="s">
        <v>12</v>
      </c>
      <c r="AR47" s="507">
        <f>(IF(ISBLANK($AZ$23),"",BR23))</f>
        <v>7</v>
      </c>
      <c r="AS47" s="507"/>
      <c r="AT47" s="507"/>
      <c r="AU47" s="508">
        <f>(IF(ISBLANK($AZ$23),"",BS23))</f>
        <v>-2</v>
      </c>
      <c r="AV47" s="509"/>
      <c r="AW47" s="510"/>
      <c r="BD47" s="176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1"/>
      <c r="BW47" s="171"/>
      <c r="BX47" s="171"/>
      <c r="BY47" s="171"/>
      <c r="BZ47" s="171"/>
      <c r="CA47" s="171"/>
      <c r="CB47" s="171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</row>
    <row r="48" spans="6:115" s="169" customFormat="1" ht="19.5" customHeight="1" thickBot="1">
      <c r="F48" s="515" t="s">
        <v>1</v>
      </c>
      <c r="G48" s="516"/>
      <c r="H48" s="517" t="str">
        <f>(IF(ISBLANK($AZ$23),"",BU24))</f>
        <v>Bohemians 1905 Prag</v>
      </c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8"/>
      <c r="AH48" s="519">
        <f>(IF(ISBLANK($AZ$23),"",BN24))</f>
        <v>4</v>
      </c>
      <c r="AI48" s="520"/>
      <c r="AJ48" s="521"/>
      <c r="AK48" s="520">
        <f>(IF(ISBLANK($AZ$23),"",BO24))</f>
        <v>0</v>
      </c>
      <c r="AL48" s="520"/>
      <c r="AM48" s="520"/>
      <c r="AN48" s="519">
        <f>(IF(ISBLANK($AZ$23),"",BP24))</f>
        <v>3</v>
      </c>
      <c r="AO48" s="520"/>
      <c r="AP48" s="520"/>
      <c r="AQ48" s="206" t="s">
        <v>12</v>
      </c>
      <c r="AR48" s="520">
        <f>(IF(ISBLANK($AZ$23),"",BR24))</f>
        <v>10</v>
      </c>
      <c r="AS48" s="520"/>
      <c r="AT48" s="520"/>
      <c r="AU48" s="528">
        <f>(IF(ISBLANK($AZ$23),"",BS24))</f>
        <v>-7</v>
      </c>
      <c r="AV48" s="529"/>
      <c r="AW48" s="530"/>
      <c r="BD48" s="176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1"/>
      <c r="BW48" s="171"/>
      <c r="BX48" s="171"/>
      <c r="BY48" s="171"/>
      <c r="BZ48" s="171"/>
      <c r="CA48" s="171"/>
      <c r="CB48" s="171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</row>
    <row r="49" spans="6:115" s="169" customFormat="1" ht="19.5" customHeight="1">
      <c r="F49" s="523" t="s">
        <v>2</v>
      </c>
      <c r="G49" s="507"/>
      <c r="H49" s="524" t="str">
        <f>(IF(ISBLANK($AZ$23),"",BU25))</f>
        <v>ACS Tampa Brasov 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5"/>
      <c r="AH49" s="526">
        <f>(IF(ISBLANK($AZ$23),"",BN25))</f>
        <v>4</v>
      </c>
      <c r="AI49" s="507"/>
      <c r="AJ49" s="527"/>
      <c r="AK49" s="507">
        <f>(IF(ISBLANK($AZ$23),"",BO25))</f>
        <v>6</v>
      </c>
      <c r="AL49" s="507"/>
      <c r="AM49" s="507"/>
      <c r="AN49" s="526">
        <f>(IF(ISBLANK($AZ$23),"",BP25))</f>
        <v>5</v>
      </c>
      <c r="AO49" s="507"/>
      <c r="AP49" s="507"/>
      <c r="AQ49" s="205" t="s">
        <v>12</v>
      </c>
      <c r="AR49" s="507">
        <f>(IF(ISBLANK($AZ$23),"",BR25))</f>
        <v>6</v>
      </c>
      <c r="AS49" s="507"/>
      <c r="AT49" s="507"/>
      <c r="AU49" s="508">
        <f>(IF(ISBLANK($AZ$23),"",BS25))</f>
        <v>-1</v>
      </c>
      <c r="AV49" s="509"/>
      <c r="AW49" s="510"/>
      <c r="BD49" s="176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1"/>
      <c r="BW49" s="171"/>
      <c r="BX49" s="171"/>
      <c r="BY49" s="171"/>
      <c r="BZ49" s="171"/>
      <c r="CA49" s="171"/>
      <c r="CB49" s="171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</row>
    <row r="50" spans="6:115" s="169" customFormat="1" ht="19.5" customHeight="1">
      <c r="F50" s="531" t="s">
        <v>3</v>
      </c>
      <c r="G50" s="532"/>
      <c r="H50" s="533" t="str">
        <f>(IF(ISBLANK($AZ$23),"",BU26))</f>
        <v>DSC Arminia Bielefeld</v>
      </c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4"/>
      <c r="AH50" s="535">
        <f>(IF(ISBLANK($AZ$23),"",BN26))</f>
        <v>4</v>
      </c>
      <c r="AI50" s="532"/>
      <c r="AJ50" s="536"/>
      <c r="AK50" s="532">
        <f>(IF(ISBLANK($AZ$23),"",BO26))</f>
        <v>9</v>
      </c>
      <c r="AL50" s="532"/>
      <c r="AM50" s="532"/>
      <c r="AN50" s="535">
        <f>(IF(ISBLANK($AZ$23),"",BP26))</f>
        <v>9</v>
      </c>
      <c r="AO50" s="532"/>
      <c r="AP50" s="532"/>
      <c r="AQ50" s="207" t="s">
        <v>12</v>
      </c>
      <c r="AR50" s="532">
        <f>(IF(ISBLANK($AZ$23),"",BR26))</f>
        <v>4</v>
      </c>
      <c r="AS50" s="532"/>
      <c r="AT50" s="532"/>
      <c r="AU50" s="537">
        <f>(IF(ISBLANK($AZ$23),"",BS26))</f>
        <v>5</v>
      </c>
      <c r="AV50" s="538"/>
      <c r="AW50" s="539"/>
      <c r="BD50" s="176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1"/>
      <c r="BW50" s="171"/>
      <c r="BX50" s="171"/>
      <c r="BY50" s="171"/>
      <c r="BZ50" s="171"/>
      <c r="CA50" s="171"/>
      <c r="CB50" s="171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</row>
    <row r="51" spans="6:115" s="169" customFormat="1" ht="19.5" customHeight="1" thickBot="1">
      <c r="F51" s="543" t="s">
        <v>4</v>
      </c>
      <c r="G51" s="544"/>
      <c r="H51" s="545" t="str">
        <f>(IF(ISBLANK($AZ$23),"",BU27))</f>
        <v>Hertha Zehlendorf</v>
      </c>
      <c r="I51" s="545"/>
      <c r="J51" s="545"/>
      <c r="K51" s="545"/>
      <c r="L51" s="545"/>
      <c r="M51" s="545"/>
      <c r="N51" s="545"/>
      <c r="O51" s="545"/>
      <c r="P51" s="545"/>
      <c r="Q51" s="545"/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6"/>
      <c r="AH51" s="547">
        <f>(IF(ISBLANK($AZ$23),"",BN27))</f>
        <v>4</v>
      </c>
      <c r="AI51" s="544"/>
      <c r="AJ51" s="548"/>
      <c r="AK51" s="544">
        <f>(IF(ISBLANK($AZ$23),"",BO27))</f>
        <v>10</v>
      </c>
      <c r="AL51" s="544"/>
      <c r="AM51" s="544"/>
      <c r="AN51" s="547">
        <f>(IF(ISBLANK($AZ$23),"",BP27))</f>
        <v>9</v>
      </c>
      <c r="AO51" s="544"/>
      <c r="AP51" s="544"/>
      <c r="AQ51" s="208" t="s">
        <v>12</v>
      </c>
      <c r="AR51" s="544">
        <f>(IF(ISBLANK($AZ$23),"",BR27))</f>
        <v>4</v>
      </c>
      <c r="AS51" s="544"/>
      <c r="AT51" s="544"/>
      <c r="AU51" s="540">
        <f>(IF(ISBLANK($AZ$23),"",BS27))</f>
        <v>5</v>
      </c>
      <c r="AV51" s="541"/>
      <c r="AW51" s="542"/>
      <c r="BD51" s="176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1"/>
      <c r="BW51" s="171"/>
      <c r="BX51" s="171"/>
      <c r="BY51" s="171"/>
      <c r="BZ51" s="171"/>
      <c r="CA51" s="171"/>
      <c r="CB51" s="171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</row>
  </sheetData>
  <sheetProtection/>
  <mergeCells count="148">
    <mergeCell ref="H49:AG49"/>
    <mergeCell ref="AU51:AW51"/>
    <mergeCell ref="F51:G51"/>
    <mergeCell ref="H51:AG51"/>
    <mergeCell ref="AH51:AJ51"/>
    <mergeCell ref="AK51:AM51"/>
    <mergeCell ref="AN51:AP51"/>
    <mergeCell ref="AR51:AT51"/>
    <mergeCell ref="AU48:AW48"/>
    <mergeCell ref="AU49:AW49"/>
    <mergeCell ref="F50:G50"/>
    <mergeCell ref="H50:AG50"/>
    <mergeCell ref="AH50:AJ50"/>
    <mergeCell ref="AK50:AM50"/>
    <mergeCell ref="AN50:AP50"/>
    <mergeCell ref="AR50:AT50"/>
    <mergeCell ref="AU50:AW50"/>
    <mergeCell ref="F49:G49"/>
    <mergeCell ref="AN48:AP48"/>
    <mergeCell ref="AR48:AT48"/>
    <mergeCell ref="AH49:AJ49"/>
    <mergeCell ref="AK49:AM49"/>
    <mergeCell ref="AN49:AP49"/>
    <mergeCell ref="AR49:AT49"/>
    <mergeCell ref="F48:G48"/>
    <mergeCell ref="H48:AG48"/>
    <mergeCell ref="AH48:AJ48"/>
    <mergeCell ref="AK48:AM48"/>
    <mergeCell ref="AU46:AW46"/>
    <mergeCell ref="F47:G47"/>
    <mergeCell ref="H47:AG47"/>
    <mergeCell ref="AH47:AJ47"/>
    <mergeCell ref="AK47:AM47"/>
    <mergeCell ref="AN47:AP47"/>
    <mergeCell ref="AR47:AT47"/>
    <mergeCell ref="AU47:AW47"/>
    <mergeCell ref="F46:AG46"/>
    <mergeCell ref="AH46:AJ46"/>
    <mergeCell ref="AK46:AM46"/>
    <mergeCell ref="AN46:AT46"/>
    <mergeCell ref="B40:BC40"/>
    <mergeCell ref="B41:C41"/>
    <mergeCell ref="D41:I41"/>
    <mergeCell ref="J41:N41"/>
    <mergeCell ref="O41:AD41"/>
    <mergeCell ref="AF41:AV41"/>
    <mergeCell ref="AW41:AX41"/>
    <mergeCell ref="AZ41:BA41"/>
    <mergeCell ref="BB41:BC41"/>
    <mergeCell ref="B38:BC38"/>
    <mergeCell ref="B39:C39"/>
    <mergeCell ref="D39:I39"/>
    <mergeCell ref="J39:N39"/>
    <mergeCell ref="O39:AD39"/>
    <mergeCell ref="AF39:AV39"/>
    <mergeCell ref="AW39:AX39"/>
    <mergeCell ref="AZ39:BA39"/>
    <mergeCell ref="BB39:BC39"/>
    <mergeCell ref="B36:BC36"/>
    <mergeCell ref="B37:C37"/>
    <mergeCell ref="D37:I37"/>
    <mergeCell ref="J37:N37"/>
    <mergeCell ref="O37:AD37"/>
    <mergeCell ref="AF37:AV37"/>
    <mergeCell ref="AW37:AX37"/>
    <mergeCell ref="AZ37:BA37"/>
    <mergeCell ref="BB37:BC37"/>
    <mergeCell ref="B34:BC34"/>
    <mergeCell ref="B35:C35"/>
    <mergeCell ref="D35:I35"/>
    <mergeCell ref="J35:N35"/>
    <mergeCell ref="O35:AD35"/>
    <mergeCell ref="AF35:AV35"/>
    <mergeCell ref="AW35:AX35"/>
    <mergeCell ref="AZ35:BA35"/>
    <mergeCell ref="BB35:BC35"/>
    <mergeCell ref="B32:BC32"/>
    <mergeCell ref="B33:C33"/>
    <mergeCell ref="D33:I33"/>
    <mergeCell ref="J33:N33"/>
    <mergeCell ref="O33:AD33"/>
    <mergeCell ref="AF33:AV33"/>
    <mergeCell ref="AW33:AX33"/>
    <mergeCell ref="AZ33:BA33"/>
    <mergeCell ref="BB33:BC33"/>
    <mergeCell ref="B30:BC30"/>
    <mergeCell ref="B31:C31"/>
    <mergeCell ref="D31:I31"/>
    <mergeCell ref="J31:N31"/>
    <mergeCell ref="O31:AD31"/>
    <mergeCell ref="AF31:AV31"/>
    <mergeCell ref="AW31:AX31"/>
    <mergeCell ref="AZ31:BA31"/>
    <mergeCell ref="BB31:BC31"/>
    <mergeCell ref="B28:BC28"/>
    <mergeCell ref="B29:C29"/>
    <mergeCell ref="D29:I29"/>
    <mergeCell ref="J29:N29"/>
    <mergeCell ref="O29:AD29"/>
    <mergeCell ref="AF29:AV29"/>
    <mergeCell ref="AW29:AX29"/>
    <mergeCell ref="AZ29:BA29"/>
    <mergeCell ref="BB29:BC29"/>
    <mergeCell ref="B26:BC26"/>
    <mergeCell ref="B27:C27"/>
    <mergeCell ref="D27:I27"/>
    <mergeCell ref="J27:N27"/>
    <mergeCell ref="O27:AD27"/>
    <mergeCell ref="AF27:AV27"/>
    <mergeCell ref="AW27:AX27"/>
    <mergeCell ref="AZ27:BA27"/>
    <mergeCell ref="BB27:BC27"/>
    <mergeCell ref="B24:BC24"/>
    <mergeCell ref="B25:C25"/>
    <mergeCell ref="D25:I25"/>
    <mergeCell ref="J25:N25"/>
    <mergeCell ref="O25:AD25"/>
    <mergeCell ref="AF25:AV25"/>
    <mergeCell ref="AW25:AX25"/>
    <mergeCell ref="AZ25:BA25"/>
    <mergeCell ref="BB25:BC25"/>
    <mergeCell ref="AW22:BA22"/>
    <mergeCell ref="BB22:BC22"/>
    <mergeCell ref="B23:C23"/>
    <mergeCell ref="D23:I23"/>
    <mergeCell ref="J23:N23"/>
    <mergeCell ref="O23:AD23"/>
    <mergeCell ref="AF23:AV23"/>
    <mergeCell ref="AW23:AX23"/>
    <mergeCell ref="AZ23:BA23"/>
    <mergeCell ref="BB23:BC23"/>
    <mergeCell ref="B22:C22"/>
    <mergeCell ref="D22:I22"/>
    <mergeCell ref="J22:N22"/>
    <mergeCell ref="O22:AV22"/>
    <mergeCell ref="M17:N17"/>
    <mergeCell ref="O17:AS17"/>
    <mergeCell ref="M18:N18"/>
    <mergeCell ref="O18:AS18"/>
    <mergeCell ref="M15:N15"/>
    <mergeCell ref="O15:AS15"/>
    <mergeCell ref="M16:N16"/>
    <mergeCell ref="O16:AS16"/>
    <mergeCell ref="B2:BC4"/>
    <mergeCell ref="B5:BC5"/>
    <mergeCell ref="M13:AS13"/>
    <mergeCell ref="M14:N14"/>
    <mergeCell ref="O14:AS14"/>
  </mergeCells>
  <conditionalFormatting sqref="F47:AW47">
    <cfRule type="expression" priority="1" dxfId="1" stopIfTrue="1">
      <formula>ISBLANK($AZ$41)</formula>
    </cfRule>
    <cfRule type="expression" priority="2" dxfId="0" stopIfTrue="1">
      <formula>($AK$47=$AK$48)*AND($AU$47=$AU$48)*AND($AN$47=$AN$48)</formula>
    </cfRule>
  </conditionalFormatting>
  <conditionalFormatting sqref="F48:AW48">
    <cfRule type="expression" priority="3" dxfId="1" stopIfTrue="1">
      <formula>ISBLANK($AZ$41)</formula>
    </cfRule>
    <cfRule type="expression" priority="4" dxfId="0" stopIfTrue="1">
      <formula>($AK$47=$AK$48)*AND($AU$47=$AU$48)*AND($AN$47=$AN$48)</formula>
    </cfRule>
    <cfRule type="expression" priority="5" dxfId="0" stopIfTrue="1">
      <formula>($AK$49=$AK$48)*AND($AU$49=$AU$48)*AND($AN$49=$AN$48)</formula>
    </cfRule>
  </conditionalFormatting>
  <conditionalFormatting sqref="F49:AW49">
    <cfRule type="expression" priority="6" dxfId="1" stopIfTrue="1">
      <formula>ISBLANK($AZ$41)</formula>
    </cfRule>
    <cfRule type="expression" priority="7" dxfId="0" stopIfTrue="1">
      <formula>($AK$49=$AK$50)*AND($AU$49=$AU$50)*AND($AN$49=$AN$50)</formula>
    </cfRule>
    <cfRule type="expression" priority="8" dxfId="0" stopIfTrue="1">
      <formula>($AK$49=$AK$48)*AND($AU$49=$AU$48)*AND($AN$49=$AN$48)</formula>
    </cfRule>
  </conditionalFormatting>
  <conditionalFormatting sqref="F50:AW50">
    <cfRule type="expression" priority="9" dxfId="1" stopIfTrue="1">
      <formula>ISBLANK($AZ$41)</formula>
    </cfRule>
    <cfRule type="expression" priority="10" dxfId="0" stopIfTrue="1">
      <formula>($AK$49=$AK$50)*AND($AU$49=$AU$50)*AND($AN$49=$AN$50)</formula>
    </cfRule>
    <cfRule type="expression" priority="11" dxfId="0" stopIfTrue="1">
      <formula>($AK$50=$AK$51)*AND($AU$50=$AU$51)*AND($AN$50=$AN$51)</formula>
    </cfRule>
  </conditionalFormatting>
  <conditionalFormatting sqref="F51:AW51">
    <cfRule type="expression" priority="12" dxfId="1" stopIfTrue="1">
      <formula>ISBLANK($AZ$41)</formula>
    </cfRule>
    <cfRule type="expression" priority="13" dxfId="0" stopIfTrue="1">
      <formula>($AK$50=$AK$51)*AND($AU$50=$AU$51)*AND($AN$50=$AN$51)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scale="97" r:id="rId1"/>
  <headerFooter alignWithMargins="0">
    <oddFooter>&amp;L&amp;A&amp;Cwww.kadmo.de&amp;R&amp;F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Pohle &amp; Rehling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MSV Duisburg</dc:title>
  <dc:subject/>
  <dc:creator>Moczyk</dc:creator>
  <cp:keywords/>
  <dc:description/>
  <cp:lastModifiedBy>Tino</cp:lastModifiedBy>
  <cp:lastPrinted>2013-04-22T12:07:49Z</cp:lastPrinted>
  <dcterms:created xsi:type="dcterms:W3CDTF">2005-11-22T10:46:25Z</dcterms:created>
  <dcterms:modified xsi:type="dcterms:W3CDTF">2013-05-19T15:12:20Z</dcterms:modified>
  <cp:category/>
  <cp:version/>
  <cp:contentType/>
  <cp:contentStatus/>
</cp:coreProperties>
</file>